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0730" windowHeight="11760" tabRatio="726" activeTab="1"/>
  </bookViews>
  <sheets>
    <sheet name="TB 2021" sheetId="10" r:id="rId1"/>
    <sheet name="Sheet1" sheetId="16" r:id="rId2"/>
  </sheets>
  <definedNames>
    <definedName name="_xlnm.Print_Area" localSheetId="0">'TB 2021'!$A$1:$O$70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" i="16"/>
  <c r="Q2"/>
  <c r="O28" i="10" l="1"/>
  <c r="O11"/>
  <c r="O42" l="1"/>
  <c r="V42" s="1"/>
  <c r="O41" l="1"/>
  <c r="V41" s="1"/>
  <c r="O14"/>
  <c r="Q14" l="1"/>
  <c r="O62" l="1"/>
  <c r="W62" s="1"/>
  <c r="O61"/>
  <c r="T61" s="1"/>
  <c r="O58"/>
  <c r="X58" s="1"/>
  <c r="O57"/>
  <c r="T57" s="1"/>
  <c r="O52"/>
  <c r="V52" s="1"/>
  <c r="O51"/>
  <c r="O50"/>
  <c r="AA22" s="1"/>
  <c r="O44"/>
  <c r="AA21" s="1"/>
  <c r="O43"/>
  <c r="V43" s="1"/>
  <c r="O40"/>
  <c r="AA20" s="1"/>
  <c r="O39"/>
  <c r="V39" s="1"/>
  <c r="O38"/>
  <c r="O37"/>
  <c r="AA10" s="1"/>
  <c r="O36"/>
  <c r="V36" s="1"/>
  <c r="O35"/>
  <c r="V35" s="1"/>
  <c r="O33"/>
  <c r="X33" s="1"/>
  <c r="O32"/>
  <c r="V32" s="1"/>
  <c r="O31"/>
  <c r="O30"/>
  <c r="AA16" s="1"/>
  <c r="O29"/>
  <c r="T29" s="1"/>
  <c r="O27"/>
  <c r="AA14" s="1"/>
  <c r="O26"/>
  <c r="AA13" s="1"/>
  <c r="O25"/>
  <c r="O15"/>
  <c r="AA11" s="1"/>
  <c r="O12"/>
  <c r="S12" s="1"/>
  <c r="S70" s="1"/>
  <c r="AA9"/>
  <c r="O8"/>
  <c r="V28" l="1"/>
  <c r="AA15"/>
  <c r="AA8"/>
  <c r="T25"/>
  <c r="T70" s="1"/>
  <c r="AA12"/>
  <c r="AA17"/>
  <c r="X70"/>
  <c r="AA19"/>
  <c r="AA23"/>
  <c r="V27"/>
  <c r="W31"/>
  <c r="W70" s="1"/>
  <c r="V38"/>
  <c r="V40"/>
  <c r="V44"/>
  <c r="V51"/>
  <c r="Q8"/>
  <c r="Q70" s="1"/>
  <c r="O70"/>
  <c r="R11"/>
  <c r="R15"/>
  <c r="U26"/>
  <c r="U70" s="1"/>
  <c r="V30"/>
  <c r="V37"/>
  <c r="V50"/>
  <c r="AA24" l="1"/>
  <c r="V70"/>
  <c r="R70"/>
  <c r="Y70" s="1"/>
  <c r="K80" l="1"/>
  <c r="K79"/>
  <c r="K78"/>
  <c r="K72"/>
</calcChain>
</file>

<file path=xl/sharedStrings.xml><?xml version="1.0" encoding="utf-8"?>
<sst xmlns="http://schemas.openxmlformats.org/spreadsheetml/2006/main" count="371" uniqueCount="184">
  <si>
    <t>RENCANA ANGGARAN BIAYA (RAB)</t>
  </si>
  <si>
    <t>DAK NON FISIK BIDANG KESEHATAN TA 2021</t>
  </si>
  <si>
    <t>KABUPATEN BALANGAN</t>
  </si>
  <si>
    <t>No</t>
  </si>
  <si>
    <t>Upaya Kesehatan</t>
  </si>
  <si>
    <t>Jenis Pelayanan</t>
  </si>
  <si>
    <t>Sasaran</t>
  </si>
  <si>
    <t>Jenis Kegiatan</t>
  </si>
  <si>
    <t>Target</t>
  </si>
  <si>
    <t>Rincian Kegiatan</t>
  </si>
  <si>
    <t>Vol</t>
  </si>
  <si>
    <t>Satuan</t>
  </si>
  <si>
    <t>Harga Satuan</t>
  </si>
  <si>
    <t>Jumlah</t>
  </si>
  <si>
    <t>a</t>
  </si>
  <si>
    <t>b</t>
  </si>
  <si>
    <t>c</t>
  </si>
  <si>
    <t>d</t>
  </si>
  <si>
    <t>e</t>
  </si>
  <si>
    <t>f</t>
  </si>
  <si>
    <t>g</t>
  </si>
  <si>
    <t>h</t>
  </si>
  <si>
    <t>i</t>
  </si>
  <si>
    <t>Surveilans dan Respons Kejadian Luar Biasa (KLB)</t>
  </si>
  <si>
    <t>Surveilans Kejadian Ikutan Paska Imunisasi (KIPI) pelaksanaan imunisasi dasar dan lanjutan</t>
  </si>
  <si>
    <t>Surveilans aktif Rumah Sakit dan Yankes swasta untuk kasus Penyakit Yang Dapat Dicegah Dengan Imunisasi (PD3I) dan penyakit menular lainnya</t>
  </si>
  <si>
    <t>Validasi sasaran, hasil cakupan imunisasi dan Rapid Convinience Assessment (RCA)</t>
  </si>
  <si>
    <t>Verifikasi rumor dugaan KLB</t>
  </si>
  <si>
    <t>Respon cepat Sistem Kewaspadaan Dini dan Respon (SKDR)</t>
  </si>
  <si>
    <t>Pengambilan dan Pengiriman spesimen penyakit berpotensi KLB</t>
  </si>
  <si>
    <t>Pelacakan kasus ikutan atau hasil reaksi minum obat pada Pemberian Obat Pencegah Masal (POPM)</t>
  </si>
  <si>
    <t>Penyelidikan Epidemiologi (PE) penyakit potensi KLB dan penanggulangan KLB</t>
  </si>
  <si>
    <t>Analisa hasil PE dan diseminasi informasi di wilayah kerja puskesmas</t>
  </si>
  <si>
    <t>j</t>
  </si>
  <si>
    <t>Pemantauan kontak</t>
  </si>
  <si>
    <t>k</t>
  </si>
  <si>
    <t>Pelaksanaan surveilans migrasi malaria</t>
  </si>
  <si>
    <t>l</t>
  </si>
  <si>
    <t>Surveilans Penyakit Tidak Menular (PTM) dan penyakit berpotensi KLB termasuk Penyakit Infeksi Emerging (PIE) di masyarakat</t>
  </si>
  <si>
    <t>m</t>
  </si>
  <si>
    <t>Surveilans penyakit pada situasi khusus dan bencana</t>
  </si>
  <si>
    <t>n</t>
  </si>
  <si>
    <t>Survei anak sekolah dalam rangka pencegahan dan pengendalian penyakit</t>
  </si>
  <si>
    <t>o</t>
  </si>
  <si>
    <t>Surveilans binatang pembawa penyakit serta pengiriman spesimen untuk konfirmasi</t>
  </si>
  <si>
    <t>p</t>
  </si>
  <si>
    <t>Belanja Alat Pelindung Diri (APD) untuk surveilans dalam rangka Pencegahan dan Pengendalian Penyakit terutama untuk penyelidikan epidemiologi dan pelacakan kontak</t>
  </si>
  <si>
    <t>Deteksi Dini &amp; Penemuan Kasus</t>
  </si>
  <si>
    <t>Deteksi dini kasus HIV/AIDS, TBC, Hepatitis, Malaria dan penyakit menular lainnya pada Ibu hamil dan kelompok berisiko</t>
  </si>
  <si>
    <t>Deteksi dini faktor risiko PTM di posbindu PTM dan Posyandu lansia</t>
  </si>
  <si>
    <t>Penemuan kasus PD3I, kasus kontak TB dan kasus mangkir, kasus kontak kusta serta orang dengan gangguan jiwa serta penyakit lainnya</t>
  </si>
  <si>
    <t>Kunjungan ulang kasus Acute Flaccyd Paralysis (AFP)</t>
  </si>
  <si>
    <t>Konseling dan deteksi dini masalah kesehatan jiwa dan napza</t>
  </si>
  <si>
    <t>Pencegahan Penyakit dan Pengendalian Faktor Risiko</t>
  </si>
  <si>
    <t>Pelayanan imunisasi rutin baik imunisasi dasar maupun imunisasi lanjutan serta pengenalan antigen baru</t>
  </si>
  <si>
    <t>Sosialisasi pelaksanaan imunisasi rutin kepada orangtua dan Bulan Imunisasi Anak Sekolah (BIAS) kepada guru dan wali murid</t>
  </si>
  <si>
    <t>Pemberian Obat Pencegah Masal (POPM) untuk pencegahan penyakit.</t>
  </si>
  <si>
    <t>Advokasi/sosialisasi/lokakarya/rapat koordinasi Lintas Sektor (LS)/ Lintas Program (LP) terkait pencegahan dan pengendalian penyakit</t>
  </si>
  <si>
    <t>Penyediaan bahan media Komunikasi, Informasi dan Edukasi (KIE)</t>
  </si>
  <si>
    <t>Pendataan sasaran POPM</t>
  </si>
  <si>
    <t>Pengambilan obat POPM ke dinas kesehatan kabupaten/kota</t>
  </si>
  <si>
    <t>Sweeping untuk meningkatkan cakupan POPM, imunisasi dan penyakit menular lainnya</t>
  </si>
  <si>
    <t>Pemantauan jentik secara berkala</t>
  </si>
  <si>
    <t>Survei habitat jentik dan nyamuk dewasa</t>
  </si>
  <si>
    <t>Distribusi kelambu ke kelompok sasaran di desa</t>
  </si>
  <si>
    <t>Monitoring penggunaan kelambu malaria</t>
  </si>
  <si>
    <t>Pengawasan standar baku mutu pengendalian vektor dan binatang pembawa penyakit</t>
  </si>
  <si>
    <t>Evaluasi pengendaian vektor dan binatang pembawa penyakit</t>
  </si>
  <si>
    <t>Penerapan Kawasan Tanpa Rokok (KTR) untuk konseling Upaya Berhenti Merokok (UBM) di puskesmas</t>
  </si>
  <si>
    <t>q</t>
  </si>
  <si>
    <t>Pelatihan petugas konseling Upaya Berhenti Merokok (UBM) di Puskesmas bagi kader kesehatan masyarakat</t>
  </si>
  <si>
    <t>r</t>
  </si>
  <si>
    <t>Monitoring, bimbingan teknis pelaksanaan kegiatan pos pembinaan terpadu (posbindu) penyakit tidak menular oleh petugas puskesmas</t>
  </si>
  <si>
    <t>s</t>
  </si>
  <si>
    <t>Pengendalian faktor risiko lainnya yang dapat menimbulkan penyakit pada situasi KLB, situasi khusus dan bencana</t>
  </si>
  <si>
    <t>Pengendalian Penyakit</t>
  </si>
  <si>
    <t>Pendampingan penderita penyakit menular menahun</t>
  </si>
  <si>
    <t>Pendampingan penderita gangguan jiwa dan napza</t>
  </si>
  <si>
    <t>Validasi data laporan hasil POPM dan manajemen kasus filariasis</t>
  </si>
  <si>
    <t>Kunjungan rumah untuk tatalaksana/manajemen kasus filariasis</t>
  </si>
  <si>
    <t>Follow up tatalaksana dan pencegahan cacat kasus kusta dan penyakit menular lainnya serta gangguan jiwa</t>
  </si>
  <si>
    <t>Pemberdayaan Masyarakat</t>
  </si>
  <si>
    <t>Pembentukan kader kesehatan program P2P</t>
  </si>
  <si>
    <t>Orientasi/pembekalan/peningkatan kapasitas SDM bagi kader kesehatan untuk peningkatan P2P</t>
  </si>
  <si>
    <t>Pertemuan berkala kader kesehatan untuk P2P</t>
  </si>
  <si>
    <t>Monitoring dan bimbingan teknis kader kesehatan oleh petugas puskesmas</t>
  </si>
  <si>
    <t>Koordinasi terpadu lintas program/lintas sektor tentang pencegahan dan pengendalian penyakit tingkat puskesmas</t>
  </si>
  <si>
    <t>BOK PUSKESMAS UREN</t>
  </si>
  <si>
    <t>-</t>
  </si>
  <si>
    <t>7 Desa</t>
  </si>
  <si>
    <t>2 orang x 7 desa x 1 kali</t>
  </si>
  <si>
    <t>OP</t>
  </si>
  <si>
    <t>2 orang x 7 desa x 2 kali</t>
  </si>
  <si>
    <t>7 desa</t>
  </si>
  <si>
    <t>1 orang x 7 desa x 2 kali</t>
  </si>
  <si>
    <t>4 orang x 7 desa x 6 kali</t>
  </si>
  <si>
    <t>17 Sekolah</t>
  </si>
  <si>
    <t>2 orang x 17 sekolah x 1 kali</t>
  </si>
  <si>
    <t>PTM</t>
  </si>
  <si>
    <t>2 org x 2 Desa x 6 Kali</t>
  </si>
  <si>
    <t>2 orang x 7 desa x 12 kali</t>
  </si>
  <si>
    <t>12 Sekolah</t>
  </si>
  <si>
    <t>3 orang x 12 Sekolah x 2 kali</t>
  </si>
  <si>
    <t>2 orang x 5 desa x 2 kali</t>
  </si>
  <si>
    <t xml:space="preserve">7 desa </t>
  </si>
  <si>
    <t>1 orang x 7 desa x 3 kali</t>
  </si>
  <si>
    <t>Porsi/Kotak</t>
  </si>
  <si>
    <t xml:space="preserve"> -</t>
  </si>
  <si>
    <t>JUMLAH</t>
  </si>
  <si>
    <t>Upaya Deteksi Dini, Preventif, dan Respon Penyakit</t>
  </si>
  <si>
    <t>3 desa</t>
  </si>
  <si>
    <t>Perjadin kegiatan (Imunisasi)</t>
  </si>
  <si>
    <t>2 desa</t>
  </si>
  <si>
    <t>Perjadin kegiatan (Malaria)</t>
  </si>
  <si>
    <t xml:space="preserve"> </t>
  </si>
  <si>
    <t>14 Bumil</t>
  </si>
  <si>
    <t>6 orang ODGJ</t>
  </si>
  <si>
    <t>10 orang ODGJ</t>
  </si>
  <si>
    <t>HEPATITIS</t>
  </si>
  <si>
    <t>TB</t>
  </si>
  <si>
    <t>40 orang x 1 Puskesmas x 2 kali</t>
  </si>
  <si>
    <t>5 Desa</t>
  </si>
  <si>
    <t>DBD</t>
  </si>
  <si>
    <t>KTR</t>
  </si>
  <si>
    <t>45 orang x 1  hari x 4 kali</t>
  </si>
  <si>
    <t>IMUNISASI</t>
  </si>
  <si>
    <t>SURVEILANS</t>
  </si>
  <si>
    <t>MALARIA</t>
  </si>
  <si>
    <t>KUSTA</t>
  </si>
  <si>
    <t>RABIES</t>
  </si>
  <si>
    <t>TOTAL</t>
  </si>
  <si>
    <t>LINTAS PROGRAM</t>
  </si>
  <si>
    <t>45 orang x 1 hari x 4 kali</t>
  </si>
  <si>
    <t>Lmbr/tahun</t>
  </si>
  <si>
    <t>Perjadin kegiatan (Surveilans)</t>
  </si>
  <si>
    <t>1 orang x7 desa x 2 kali</t>
  </si>
  <si>
    <t>1 orang x7 desa x 1 kali</t>
  </si>
  <si>
    <t>Perjadin kegiatan (TB)</t>
  </si>
  <si>
    <t>Perjadin kegiatan (HIV)</t>
  </si>
  <si>
    <t>Perjadin kegiatan (PTM)</t>
  </si>
  <si>
    <t>Perjadin kegiatan (Kusta)</t>
  </si>
  <si>
    <t>Perjadin kegiatan (Keswa)</t>
  </si>
  <si>
    <t>Perjadin kegiatan (Kecacingan)</t>
  </si>
  <si>
    <t>Makan minum kegiatan (Nasi) (Lintas program)</t>
  </si>
  <si>
    <t>Makan minum kegiatan (Snack) (Lintas program)</t>
  </si>
  <si>
    <t>Perjadin kegiatan (DBD)</t>
  </si>
  <si>
    <t>Pengendalian vektor nyamuk (Pemberantasan Sarang 
Nyamuk, larvasidasi, fogging, Indoor Residual Spraying
(IRS), modifikasi lingkungan)</t>
  </si>
  <si>
    <t>Perjadin kegiatan (Rabies)</t>
  </si>
  <si>
    <t>Makan minum kegiatan (Nasi) (KTR)</t>
  </si>
  <si>
    <t>Makan minum kegiatan (Snack) (KTR)</t>
  </si>
  <si>
    <t>Cetak leaflet (semua program di Puskesmas)</t>
  </si>
  <si>
    <t>KECACINGAN</t>
  </si>
  <si>
    <t>Perjadin kegiatan (Hepatitis)</t>
  </si>
  <si>
    <t>CETAK LEAFLET PROGRAM</t>
  </si>
  <si>
    <t>2 orang x 3 desa x 4 kali</t>
  </si>
  <si>
    <t>502 lembar</t>
  </si>
  <si>
    <t>1 orang x 17 sekolah x 1 kali</t>
  </si>
  <si>
    <t>2 orang x 7 desa x 4 kali</t>
  </si>
  <si>
    <t>2 orang x 1 hari x 2 kali</t>
  </si>
  <si>
    <t>Perjadin Kegiatan (Kecacingan)</t>
  </si>
  <si>
    <t>Sub Kegiatan</t>
  </si>
  <si>
    <t>Total</t>
  </si>
  <si>
    <t>1 02 02 2.02.36 Investigasi Awal Kejadian Tidak Diharapkan (Kejadian Ikutan Pasca Imunisasi dan Pemberian Obat Massal)</t>
  </si>
  <si>
    <t>1 02 02 2.02.13 Pengelolaan Pelayanan Kesehatan Bagi Penduduk pada Kondisi Kejadian Luar Biasa (KLB)</t>
  </si>
  <si>
    <t>1 02 02 2.02.37 Pelaksanaan Kewaspadaan Dini dan Respon Wabah</t>
  </si>
  <si>
    <t>1 02 02 2.02 11 Pengelolaan Pelayanan Kesehatan Orang Terduga Tuberkulosis</t>
  </si>
  <si>
    <t>1 02 02 2.02 25 Pelayanan Kesehatan Penyakit Menular dan Tidak Menular</t>
  </si>
  <si>
    <t>1 02 02 2.02 12 Pengelolaan Pelayanan Kesehatan Orang dengan Resiko Terinfeksi HIV</t>
  </si>
  <si>
    <t>1 02 02 2.02 10 Pengelolaan Pelayanan Kesehatan Orang Dengan Gangguan Jiwa Berat</t>
  </si>
  <si>
    <t>1 02 02 2.02 22 Pengelolaan Pelayanan Kesehatan  Jiwa Dan NAPZA</t>
  </si>
  <si>
    <t>HIV</t>
  </si>
  <si>
    <t>KESWA</t>
  </si>
  <si>
    <t>17)</t>
  </si>
  <si>
    <t>Deteksi dini kasus HIV/AIDS, TBC, Hepatitis,
Malaria dan penyakit menular lainnya pada lbu
hamil dan kelompok berisiko.</t>
  </si>
  <si>
    <t>5.2.1.23.01</t>
  </si>
  <si>
    <t>Deteksi dini  kasus Hepatitis dan penyakit menular lainnya pada ibu hamil dan kelompok beresiko (hepatitis)</t>
  </si>
  <si>
    <t>Pejalanan dinas dalam daerah ke desa</t>
  </si>
  <si>
    <t>orang</t>
  </si>
  <si>
    <t>x</t>
  </si>
  <si>
    <t>desa</t>
  </si>
  <si>
    <t>kali</t>
  </si>
  <si>
    <t>Pelayanan Kesehatan Penyakit Menular dan Tidak Menular</t>
  </si>
  <si>
    <t>Deteksi dini  kasus TBC dan penyakit menular lainnya pada ibu hamil dan kelompok beresiko (TB)</t>
  </si>
  <si>
    <t>Pengelolaan Pelayanan Kesehatan Orang Terduga Tuberkulosis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</si>
</sst>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64" formatCode="_(&quot;$&quot;* #,##0.00_);_(&quot;$&quot;* \(#,##0.00\);_(&quot;$&quot;* &quot;-&quot;??_);_(@_)"/>
    <numFmt numFmtId="166" formatCode="_-* #,##0_-;\-* #,##0_-;_-* &quot;-&quot;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  <font>
      <u/>
      <sz val="11"/>
      <color rgb="FF0463C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color rgb="FF000000"/>
      <name val="Times New Roman"/>
      <charset val="134"/>
    </font>
    <font>
      <sz val="7"/>
      <name val="Arial"/>
      <charset val="134"/>
    </font>
    <font>
      <sz val="7"/>
      <color rgb="FF000000"/>
      <name val="Arial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8">
    <xf numFmtId="0" fontId="0" fillId="0" borderId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10" fillId="0" borderId="0"/>
    <xf numFmtId="0" fontId="11" fillId="0" borderId="0"/>
    <xf numFmtId="0" fontId="4" fillId="0" borderId="0"/>
    <xf numFmtId="0" fontId="4" fillId="0" borderId="0"/>
    <xf numFmtId="0" fontId="4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right" vertical="top" wrapText="1"/>
    </xf>
    <xf numFmtId="0" fontId="12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right" vertical="top" wrapText="1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right" vertical="top" wrapText="1"/>
    </xf>
    <xf numFmtId="0" fontId="12" fillId="0" borderId="0" xfId="0" applyFont="1" applyFill="1" applyAlignment="1">
      <alignment horizontal="right" vertical="top" wrapText="1"/>
    </xf>
    <xf numFmtId="0" fontId="14" fillId="0" borderId="1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top" wrapText="1"/>
    </xf>
    <xf numFmtId="3" fontId="12" fillId="0" borderId="1" xfId="0" applyNumberFormat="1" applyFont="1" applyFill="1" applyBorder="1" applyAlignment="1">
      <alignment horizontal="right" vertical="top" wrapText="1"/>
    </xf>
    <xf numFmtId="0" fontId="12" fillId="0" borderId="3" xfId="0" applyFont="1" applyBorder="1" applyAlignment="1">
      <alignment horizontal="left" vertical="top" wrapText="1"/>
    </xf>
    <xf numFmtId="3" fontId="14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2" fillId="0" borderId="3" xfId="0" applyFont="1" applyBorder="1" applyAlignment="1">
      <alignment horizontal="left" vertical="top"/>
    </xf>
    <xf numFmtId="0" fontId="12" fillId="0" borderId="3" xfId="0" applyFont="1" applyFill="1" applyBorder="1" applyAlignment="1">
      <alignment horizontal="center" vertical="top" wrapText="1"/>
    </xf>
    <xf numFmtId="3" fontId="12" fillId="0" borderId="1" xfId="0" applyNumberFormat="1" applyFont="1" applyFill="1" applyBorder="1" applyAlignment="1">
      <alignment horizontal="center" vertical="top" wrapText="1"/>
    </xf>
    <xf numFmtId="3" fontId="12" fillId="0" borderId="0" xfId="0" applyNumberFormat="1" applyFont="1" applyFill="1" applyAlignment="1">
      <alignment horizontal="center" vertical="top" wrapText="1"/>
    </xf>
    <xf numFmtId="0" fontId="14" fillId="0" borderId="1" xfId="0" applyFont="1" applyFill="1" applyBorder="1" applyAlignment="1">
      <alignment vertical="top" wrapText="1"/>
    </xf>
    <xf numFmtId="0" fontId="1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0" fillId="0" borderId="1" xfId="0" applyNumberFormat="1" applyBorder="1" applyAlignment="1">
      <alignment horizontal="center" vertical="top"/>
    </xf>
    <xf numFmtId="0" fontId="14" fillId="0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3" fontId="12" fillId="2" borderId="1" xfId="0" applyNumberFormat="1" applyFont="1" applyFill="1" applyBorder="1" applyAlignment="1">
      <alignment horizontal="center" vertical="top" wrapText="1"/>
    </xf>
    <xf numFmtId="3" fontId="12" fillId="2" borderId="1" xfId="0" applyNumberFormat="1" applyFont="1" applyFill="1" applyBorder="1" applyAlignment="1">
      <alignment horizontal="right" vertical="top" wrapText="1"/>
    </xf>
    <xf numFmtId="0" fontId="16" fillId="0" borderId="5" xfId="2" applyFont="1" applyFill="1" applyBorder="1" applyAlignment="1">
      <alignment horizontal="center" vertical="center" wrapText="1"/>
    </xf>
    <xf numFmtId="0" fontId="17" fillId="0" borderId="5" xfId="2" applyFont="1" applyFill="1" applyBorder="1" applyAlignment="1">
      <alignment horizontal="center" vertical="top" wrapText="1"/>
    </xf>
    <xf numFmtId="0" fontId="17" fillId="0" borderId="6" xfId="2" applyFont="1" applyFill="1" applyBorder="1" applyAlignment="1">
      <alignment horizontal="left" vertical="top" wrapText="1"/>
    </xf>
    <xf numFmtId="0" fontId="17" fillId="0" borderId="5" xfId="2" applyFont="1" applyFill="1" applyBorder="1" applyAlignment="1">
      <alignment horizontal="center" vertical="center" wrapText="1"/>
    </xf>
    <xf numFmtId="0" fontId="17" fillId="0" borderId="6" xfId="2" applyFont="1" applyFill="1" applyBorder="1" applyAlignment="1">
      <alignment horizontal="left" vertical="center" wrapText="1"/>
    </xf>
    <xf numFmtId="0" fontId="17" fillId="0" borderId="5" xfId="2" applyFont="1" applyFill="1" applyBorder="1" applyAlignment="1">
      <alignment horizontal="left" vertical="center" wrapText="1"/>
    </xf>
    <xf numFmtId="1" fontId="18" fillId="0" borderId="5" xfId="2" applyNumberFormat="1" applyFont="1" applyFill="1" applyBorder="1" applyAlignment="1">
      <alignment horizontal="center" vertical="center" shrinkToFit="1"/>
    </xf>
    <xf numFmtId="3" fontId="18" fillId="0" borderId="5" xfId="2" applyNumberFormat="1" applyFont="1" applyFill="1" applyBorder="1" applyAlignment="1">
      <alignment horizontal="center" vertical="center" shrinkToFit="1"/>
    </xf>
    <xf numFmtId="3" fontId="18" fillId="0" borderId="7" xfId="2" applyNumberFormat="1" applyFont="1" applyFill="1" applyBorder="1" applyAlignment="1">
      <alignment horizontal="center" vertical="center" shrinkToFit="1"/>
    </xf>
    <xf numFmtId="3" fontId="18" fillId="0" borderId="1" xfId="2" applyNumberFormat="1" applyFont="1" applyFill="1" applyBorder="1" applyAlignment="1">
      <alignment horizontal="center" vertical="center" shrinkToFit="1"/>
    </xf>
    <xf numFmtId="3" fontId="19" fillId="0" borderId="1" xfId="2" applyNumberFormat="1" applyFont="1" applyFill="1" applyBorder="1" applyAlignment="1">
      <alignment horizontal="center" vertical="center" shrinkToFit="1"/>
    </xf>
    <xf numFmtId="0" fontId="17" fillId="0" borderId="1" xfId="2" applyFont="1" applyFill="1" applyBorder="1" applyAlignment="1">
      <alignment horizontal="center" vertical="center" wrapText="1"/>
    </xf>
    <xf numFmtId="0" fontId="17" fillId="3" borderId="5" xfId="2" applyFont="1" applyFill="1" applyBorder="1" applyAlignment="1">
      <alignment horizontal="left" vertical="center" wrapText="1"/>
    </xf>
    <xf numFmtId="1" fontId="18" fillId="0" borderId="8" xfId="2" applyNumberFormat="1" applyFont="1" applyFill="1" applyBorder="1" applyAlignment="1">
      <alignment horizontal="center" vertical="center" shrinkToFit="1"/>
    </xf>
    <xf numFmtId="0" fontId="17" fillId="0" borderId="8" xfId="2" applyFont="1" applyFill="1" applyBorder="1" applyAlignment="1">
      <alignment horizontal="center" vertical="center" wrapText="1"/>
    </xf>
    <xf numFmtId="3" fontId="18" fillId="0" borderId="8" xfId="2" applyNumberFormat="1" applyFont="1" applyFill="1" applyBorder="1" applyAlignment="1">
      <alignment horizontal="center" vertical="center" shrinkToFit="1"/>
    </xf>
    <xf numFmtId="3" fontId="18" fillId="0" borderId="1" xfId="2" applyNumberFormat="1" applyFont="1" applyFill="1" applyBorder="1" applyAlignment="1">
      <alignment horizontal="center" vertical="center" wrapText="1" shrinkToFit="1"/>
    </xf>
    <xf numFmtId="3" fontId="20" fillId="0" borderId="1" xfId="2" applyNumberFormat="1" applyFont="1" applyFill="1" applyBorder="1" applyAlignment="1">
      <alignment horizontal="center" vertical="center" wrapText="1" shrinkToFit="1"/>
    </xf>
    <xf numFmtId="0" fontId="17" fillId="2" borderId="5" xfId="2" applyFont="1" applyFill="1" applyBorder="1" applyAlignment="1">
      <alignment horizontal="left" vertical="center" wrapText="1"/>
    </xf>
    <xf numFmtId="0" fontId="17" fillId="2" borderId="1" xfId="2" applyFont="1" applyFill="1" applyBorder="1" applyAlignment="1">
      <alignment horizontal="center" vertical="center" wrapText="1"/>
    </xf>
    <xf numFmtId="1" fontId="18" fillId="2" borderId="8" xfId="2" applyNumberFormat="1" applyFont="1" applyFill="1" applyBorder="1" applyAlignment="1">
      <alignment horizontal="center" vertical="center" shrinkToFit="1"/>
    </xf>
    <xf numFmtId="0" fontId="17" fillId="2" borderId="8" xfId="2" applyFont="1" applyFill="1" applyBorder="1" applyAlignment="1">
      <alignment horizontal="center" vertical="center" wrapText="1"/>
    </xf>
    <xf numFmtId="3" fontId="18" fillId="2" borderId="8" xfId="2" applyNumberFormat="1" applyFont="1" applyFill="1" applyBorder="1" applyAlignment="1">
      <alignment horizontal="center" vertical="center" shrinkToFit="1"/>
    </xf>
    <xf numFmtId="3" fontId="18" fillId="2" borderId="5" xfId="2" applyNumberFormat="1" applyFont="1" applyFill="1" applyBorder="1" applyAlignment="1">
      <alignment horizontal="center" vertical="center" shrinkToFit="1"/>
    </xf>
    <xf numFmtId="3" fontId="18" fillId="2" borderId="7" xfId="2" applyNumberFormat="1" applyFont="1" applyFill="1" applyBorder="1" applyAlignment="1">
      <alignment horizontal="center" vertical="center" shrinkToFit="1"/>
    </xf>
    <xf numFmtId="3" fontId="18" fillId="2" borderId="1" xfId="2" applyNumberFormat="1" applyFont="1" applyFill="1" applyBorder="1" applyAlignment="1">
      <alignment horizontal="center" vertical="center" wrapText="1" shrinkToFit="1"/>
    </xf>
    <xf numFmtId="3" fontId="20" fillId="2" borderId="1" xfId="2" applyNumberFormat="1" applyFont="1" applyFill="1" applyBorder="1" applyAlignment="1">
      <alignment horizontal="center" vertical="center" wrapText="1" shrinkToFit="1"/>
    </xf>
  </cellXfs>
  <cellStyles count="18">
    <cellStyle name="Comma [0] 2" xfId="3"/>
    <cellStyle name="Comma [0] 3" xfId="5"/>
    <cellStyle name="Comma 2" xfId="4"/>
    <cellStyle name="Comma 3" xfId="6"/>
    <cellStyle name="Currency 2" xfId="17"/>
    <cellStyle name="Hyperlink 2" xfId="7"/>
    <cellStyle name="Hyperlink 3" xfId="8"/>
    <cellStyle name="Hyperlink 4" xfId="9"/>
    <cellStyle name="Hyperlink 5" xfId="10"/>
    <cellStyle name="Normal" xfId="0" builtinId="0"/>
    <cellStyle name="Normal 10" xfId="11"/>
    <cellStyle name="Normal 2" xfId="2"/>
    <cellStyle name="Normal 3" xfId="12"/>
    <cellStyle name="Normal 4" xfId="13"/>
    <cellStyle name="Normal 6" xfId="1"/>
    <cellStyle name="Normal 7" xfId="14"/>
    <cellStyle name="Normal 8" xfId="15"/>
    <cellStyle name="Normal 9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J81"/>
  <sheetViews>
    <sheetView view="pageBreakPreview" zoomScale="50" zoomScaleNormal="76" zoomScaleSheetLayoutView="50" zoomScalePageLayoutView="70" workbookViewId="0">
      <pane ySplit="6" topLeftCell="A7" activePane="bottomLeft" state="frozen"/>
      <selection pane="bottomLeft" activeCell="E29" sqref="E29:O29"/>
    </sheetView>
  </sheetViews>
  <sheetFormatPr defaultColWidth="3.140625" defaultRowHeight="15"/>
  <cols>
    <col min="1" max="1" width="5.85546875" style="4" customWidth="1"/>
    <col min="2" max="2" width="22.85546875" style="32" customWidth="1"/>
    <col min="3" max="3" width="2.85546875" style="2" customWidth="1"/>
    <col min="4" max="4" width="19.85546875" style="3" customWidth="1"/>
    <col min="5" max="5" width="12.85546875" style="2" customWidth="1"/>
    <col min="6" max="6" width="2.5703125" style="12" customWidth="1"/>
    <col min="7" max="7" width="31.42578125" style="3" customWidth="1"/>
    <col min="8" max="8" width="16.140625" style="7" customWidth="1"/>
    <col min="9" max="9" width="2.140625" style="3" customWidth="1"/>
    <col min="10" max="10" width="24.42578125" style="3" customWidth="1"/>
    <col min="11" max="11" width="25.85546875" style="1" customWidth="1"/>
    <col min="12" max="12" width="7.140625" style="2" bestFit="1" customWidth="1"/>
    <col min="13" max="13" width="12.42578125" style="2" bestFit="1" customWidth="1"/>
    <col min="14" max="14" width="11.85546875" style="5" customWidth="1"/>
    <col min="15" max="15" width="15.5703125" style="5" customWidth="1"/>
    <col min="16" max="16" width="26.140625" style="1" customWidth="1"/>
    <col min="17" max="17" width="24.42578125" customWidth="1"/>
    <col min="18" max="22" width="20.140625" customWidth="1"/>
    <col min="23" max="54" width="20.140625" style="1" customWidth="1"/>
    <col min="55" max="16384" width="3.140625" style="1"/>
  </cols>
  <sheetData>
    <row r="1" spans="1:27" ht="18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7" ht="18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27" ht="18">
      <c r="A3" s="42" t="s">
        <v>87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27" ht="18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6" spans="1:27" s="22" customFormat="1" ht="104.45" customHeight="1">
      <c r="A6" s="23" t="s">
        <v>3</v>
      </c>
      <c r="B6" s="23" t="s">
        <v>4</v>
      </c>
      <c r="C6" s="43" t="s">
        <v>5</v>
      </c>
      <c r="D6" s="44"/>
      <c r="E6" s="23" t="s">
        <v>6</v>
      </c>
      <c r="F6" s="43" t="s">
        <v>7</v>
      </c>
      <c r="G6" s="44"/>
      <c r="H6" s="23" t="s">
        <v>8</v>
      </c>
      <c r="I6" s="45" t="s">
        <v>9</v>
      </c>
      <c r="J6" s="45"/>
      <c r="K6" s="45"/>
      <c r="L6" s="23" t="s">
        <v>10</v>
      </c>
      <c r="M6" s="23" t="s">
        <v>11</v>
      </c>
      <c r="N6" s="23" t="s">
        <v>12</v>
      </c>
      <c r="O6" s="23" t="s">
        <v>13</v>
      </c>
      <c r="P6" s="34" t="s">
        <v>160</v>
      </c>
      <c r="Q6" s="34" t="s">
        <v>162</v>
      </c>
      <c r="R6" s="34" t="s">
        <v>163</v>
      </c>
      <c r="S6" s="34" t="s">
        <v>164</v>
      </c>
      <c r="T6" s="34" t="s">
        <v>165</v>
      </c>
      <c r="U6" s="34" t="s">
        <v>167</v>
      </c>
      <c r="V6" s="34" t="s">
        <v>166</v>
      </c>
      <c r="W6" s="34" t="s">
        <v>168</v>
      </c>
      <c r="X6" s="34" t="s">
        <v>169</v>
      </c>
      <c r="Y6" s="34" t="s">
        <v>161</v>
      </c>
    </row>
    <row r="7" spans="1:27" s="22" customFormat="1" ht="45">
      <c r="A7" s="16">
        <v>1</v>
      </c>
      <c r="B7" s="30" t="s">
        <v>109</v>
      </c>
      <c r="C7" s="8"/>
      <c r="D7" s="17"/>
      <c r="E7" s="8"/>
      <c r="F7" s="8"/>
      <c r="G7" s="17"/>
      <c r="H7" s="8"/>
      <c r="I7" s="18"/>
      <c r="J7" s="17"/>
      <c r="K7" s="9"/>
      <c r="L7" s="8"/>
      <c r="M7" s="8"/>
      <c r="N7" s="8"/>
      <c r="O7" s="10"/>
      <c r="P7" s="9"/>
      <c r="Q7" s="33"/>
      <c r="R7" s="33"/>
      <c r="S7" s="33"/>
      <c r="T7" s="33"/>
      <c r="U7" s="33"/>
      <c r="V7" s="33"/>
      <c r="W7" s="8"/>
      <c r="X7" s="8"/>
      <c r="Y7" s="8"/>
    </row>
    <row r="8" spans="1:27" s="22" customFormat="1" ht="72" customHeight="1">
      <c r="A8" s="8"/>
      <c r="B8" s="24"/>
      <c r="C8" s="8">
        <v>1</v>
      </c>
      <c r="D8" s="25" t="s">
        <v>23</v>
      </c>
      <c r="E8" s="8" t="s">
        <v>104</v>
      </c>
      <c r="F8" s="8" t="s">
        <v>14</v>
      </c>
      <c r="G8" s="20" t="s">
        <v>24</v>
      </c>
      <c r="H8" s="8" t="s">
        <v>110</v>
      </c>
      <c r="I8" s="18" t="s">
        <v>107</v>
      </c>
      <c r="J8" s="17" t="s">
        <v>111</v>
      </c>
      <c r="K8" s="9" t="s">
        <v>154</v>
      </c>
      <c r="L8" s="8">
        <v>24</v>
      </c>
      <c r="M8" s="8" t="s">
        <v>91</v>
      </c>
      <c r="N8" s="28">
        <v>150000</v>
      </c>
      <c r="O8" s="19">
        <f>L8*N8</f>
        <v>3600000</v>
      </c>
      <c r="P8" s="9" t="s">
        <v>162</v>
      </c>
      <c r="Q8" s="37">
        <f>O8</f>
        <v>3600000</v>
      </c>
      <c r="R8" s="33"/>
      <c r="S8" s="33"/>
      <c r="T8" s="33"/>
      <c r="U8" s="33"/>
      <c r="V8" s="33"/>
      <c r="W8" s="8"/>
      <c r="X8" s="8"/>
      <c r="Y8" s="8"/>
      <c r="Z8" s="22" t="s">
        <v>125</v>
      </c>
      <c r="AA8" s="29">
        <f>O8+O35+O36+O43</f>
        <v>41700000</v>
      </c>
    </row>
    <row r="9" spans="1:27" s="22" customFormat="1" ht="74.45" customHeight="1">
      <c r="A9" s="8"/>
      <c r="B9" s="24"/>
      <c r="C9" s="8"/>
      <c r="D9" s="17"/>
      <c r="E9" s="8"/>
      <c r="F9" s="8" t="s">
        <v>15</v>
      </c>
      <c r="G9" s="20" t="s">
        <v>25</v>
      </c>
      <c r="H9" s="8"/>
      <c r="I9" s="18"/>
      <c r="J9" s="17"/>
      <c r="K9" s="9"/>
      <c r="L9" s="8"/>
      <c r="M9" s="8"/>
      <c r="N9" s="28"/>
      <c r="O9" s="19"/>
      <c r="P9" s="9"/>
      <c r="Q9" s="33"/>
      <c r="R9" s="33"/>
      <c r="S9" s="33"/>
      <c r="T9" s="33"/>
      <c r="U9" s="33"/>
      <c r="V9" s="33"/>
      <c r="W9" s="8"/>
      <c r="X9" s="8"/>
      <c r="Y9" s="8"/>
      <c r="Z9" s="22" t="s">
        <v>126</v>
      </c>
      <c r="AA9" s="29">
        <f>O11+O12+O32</f>
        <v>5250000</v>
      </c>
    </row>
    <row r="10" spans="1:27" s="22" customFormat="1" ht="57">
      <c r="A10" s="8"/>
      <c r="B10" s="24"/>
      <c r="C10" s="8"/>
      <c r="D10" s="17"/>
      <c r="E10" s="8"/>
      <c r="F10" s="8" t="s">
        <v>16</v>
      </c>
      <c r="G10" s="20" t="s">
        <v>26</v>
      </c>
      <c r="H10" s="8"/>
      <c r="I10" s="18"/>
      <c r="J10" s="17"/>
      <c r="K10" s="9"/>
      <c r="L10" s="8"/>
      <c r="M10" s="8"/>
      <c r="N10" s="28"/>
      <c r="O10" s="19"/>
      <c r="P10" s="9"/>
      <c r="Q10" s="33"/>
      <c r="R10" s="33"/>
      <c r="S10" s="33"/>
      <c r="T10" s="33"/>
      <c r="U10" s="33"/>
      <c r="V10" s="33"/>
      <c r="W10" s="8"/>
      <c r="X10" s="8"/>
      <c r="Y10" s="8"/>
      <c r="Z10" s="22" t="s">
        <v>151</v>
      </c>
      <c r="AA10" s="29">
        <f>O14+O37+O42+O41</f>
        <v>13350000</v>
      </c>
    </row>
    <row r="11" spans="1:27" s="22" customFormat="1" ht="75" customHeight="1">
      <c r="A11" s="8"/>
      <c r="B11" s="24"/>
      <c r="C11" s="8"/>
      <c r="D11" s="17"/>
      <c r="E11" s="8" t="s">
        <v>93</v>
      </c>
      <c r="F11" s="8" t="s">
        <v>17</v>
      </c>
      <c r="G11" s="26" t="s">
        <v>27</v>
      </c>
      <c r="H11" s="8" t="s">
        <v>93</v>
      </c>
      <c r="I11" s="18" t="s">
        <v>88</v>
      </c>
      <c r="J11" s="17" t="s">
        <v>134</v>
      </c>
      <c r="K11" s="9" t="s">
        <v>135</v>
      </c>
      <c r="L11" s="8">
        <v>14</v>
      </c>
      <c r="M11" s="8" t="s">
        <v>91</v>
      </c>
      <c r="N11" s="28">
        <v>150000</v>
      </c>
      <c r="O11" s="19">
        <f>L11*N11</f>
        <v>2100000</v>
      </c>
      <c r="P11" s="9" t="s">
        <v>163</v>
      </c>
      <c r="Q11" s="37"/>
      <c r="R11" s="37">
        <f>O11</f>
        <v>2100000</v>
      </c>
      <c r="S11" s="33"/>
      <c r="T11" s="33"/>
      <c r="U11" s="33"/>
      <c r="V11" s="33"/>
      <c r="W11" s="8"/>
      <c r="X11" s="8"/>
      <c r="Y11" s="8"/>
      <c r="Z11" s="22" t="s">
        <v>127</v>
      </c>
      <c r="AA11" s="29">
        <f>O15</f>
        <v>3600000</v>
      </c>
    </row>
    <row r="12" spans="1:27" s="22" customFormat="1" ht="57">
      <c r="A12" s="8"/>
      <c r="B12" s="24"/>
      <c r="C12" s="8"/>
      <c r="D12" s="17"/>
      <c r="E12" s="8" t="s">
        <v>93</v>
      </c>
      <c r="F12" s="8" t="s">
        <v>18</v>
      </c>
      <c r="G12" s="20" t="s">
        <v>28</v>
      </c>
      <c r="H12" s="8" t="s">
        <v>93</v>
      </c>
      <c r="I12" s="18" t="s">
        <v>88</v>
      </c>
      <c r="J12" s="17" t="s">
        <v>134</v>
      </c>
      <c r="K12" s="9" t="s">
        <v>135</v>
      </c>
      <c r="L12" s="8">
        <v>14</v>
      </c>
      <c r="M12" s="8" t="s">
        <v>91</v>
      </c>
      <c r="N12" s="28">
        <v>150000</v>
      </c>
      <c r="O12" s="19">
        <f t="shared" ref="O12:O14" si="0">L12*N12</f>
        <v>2100000</v>
      </c>
      <c r="P12" s="9" t="s">
        <v>164</v>
      </c>
      <c r="Q12" s="33"/>
      <c r="R12" s="33"/>
      <c r="S12" s="37">
        <f>O12</f>
        <v>2100000</v>
      </c>
      <c r="T12" s="33"/>
      <c r="U12" s="33"/>
      <c r="V12" s="33"/>
      <c r="W12" s="8"/>
      <c r="X12" s="8"/>
      <c r="Y12" s="8"/>
      <c r="Z12" s="22" t="s">
        <v>119</v>
      </c>
      <c r="AA12" s="29">
        <f>O25+O29+O57+O61</f>
        <v>17850000</v>
      </c>
    </row>
    <row r="13" spans="1:27" s="22" customFormat="1" ht="42.75">
      <c r="A13" s="8"/>
      <c r="B13" s="24"/>
      <c r="C13" s="8"/>
      <c r="D13" s="17"/>
      <c r="E13" s="8"/>
      <c r="F13" s="8" t="s">
        <v>19</v>
      </c>
      <c r="G13" s="20" t="s">
        <v>29</v>
      </c>
      <c r="H13" s="8"/>
      <c r="I13" s="18"/>
      <c r="J13" s="17"/>
      <c r="K13" s="9"/>
      <c r="L13" s="8"/>
      <c r="M13" s="8"/>
      <c r="N13" s="28"/>
      <c r="O13" s="19"/>
      <c r="P13" s="9"/>
      <c r="Q13" s="33"/>
      <c r="R13" s="33"/>
      <c r="S13" s="33"/>
      <c r="T13" s="33"/>
      <c r="U13" s="33"/>
      <c r="V13" s="33"/>
      <c r="W13" s="8"/>
      <c r="X13" s="8"/>
      <c r="Y13" s="8"/>
      <c r="Z13" s="22" t="s">
        <v>170</v>
      </c>
      <c r="AA13" s="29">
        <f>O26</f>
        <v>8400000</v>
      </c>
    </row>
    <row r="14" spans="1:27" s="22" customFormat="1" ht="85.5">
      <c r="A14" s="8"/>
      <c r="B14" s="24"/>
      <c r="C14" s="8"/>
      <c r="D14" s="17"/>
      <c r="E14" s="8"/>
      <c r="F14" s="8" t="s">
        <v>20</v>
      </c>
      <c r="G14" s="20" t="s">
        <v>30</v>
      </c>
      <c r="H14" s="8"/>
      <c r="I14" s="18" t="s">
        <v>88</v>
      </c>
      <c r="J14" s="17" t="s">
        <v>142</v>
      </c>
      <c r="K14" s="9" t="s">
        <v>97</v>
      </c>
      <c r="L14" s="8">
        <v>34</v>
      </c>
      <c r="M14" s="8" t="s">
        <v>91</v>
      </c>
      <c r="N14" s="28">
        <v>150000</v>
      </c>
      <c r="O14" s="19">
        <f t="shared" si="0"/>
        <v>5100000</v>
      </c>
      <c r="P14" s="9" t="s">
        <v>162</v>
      </c>
      <c r="Q14" s="37">
        <f>O14</f>
        <v>5100000</v>
      </c>
      <c r="R14" s="33"/>
      <c r="S14" s="33"/>
      <c r="T14" s="33"/>
      <c r="U14" s="33"/>
      <c r="V14" s="33"/>
      <c r="W14" s="8"/>
      <c r="X14" s="8"/>
      <c r="Y14" s="8"/>
      <c r="Z14" s="22" t="s">
        <v>118</v>
      </c>
      <c r="AA14" s="29">
        <f>O27</f>
        <v>4200000</v>
      </c>
    </row>
    <row r="15" spans="1:27" s="22" customFormat="1" ht="71.25">
      <c r="A15" s="8"/>
      <c r="B15" s="24"/>
      <c r="C15" s="8"/>
      <c r="D15" s="17"/>
      <c r="E15" s="8" t="s">
        <v>93</v>
      </c>
      <c r="F15" s="8" t="s">
        <v>21</v>
      </c>
      <c r="G15" s="20" t="s">
        <v>31</v>
      </c>
      <c r="H15" s="8" t="s">
        <v>112</v>
      </c>
      <c r="I15" s="18"/>
      <c r="J15" s="17" t="s">
        <v>113</v>
      </c>
      <c r="K15" s="9" t="s">
        <v>99</v>
      </c>
      <c r="L15" s="8">
        <v>24</v>
      </c>
      <c r="M15" s="8" t="s">
        <v>91</v>
      </c>
      <c r="N15" s="28">
        <v>150000</v>
      </c>
      <c r="O15" s="19">
        <f>L15*N15</f>
        <v>3600000</v>
      </c>
      <c r="P15" s="9" t="s">
        <v>163</v>
      </c>
      <c r="Q15" s="33"/>
      <c r="R15" s="37">
        <f>O15</f>
        <v>3600000</v>
      </c>
      <c r="S15" s="33"/>
      <c r="T15" s="33"/>
      <c r="U15" s="33"/>
      <c r="V15" s="33"/>
      <c r="W15" s="8"/>
      <c r="X15" s="8"/>
      <c r="Y15" s="8"/>
      <c r="Z15" s="22" t="s">
        <v>98</v>
      </c>
      <c r="AA15" s="29">
        <f>O28</f>
        <v>25200000</v>
      </c>
    </row>
    <row r="16" spans="1:27" s="22" customFormat="1" ht="42.75">
      <c r="A16" s="8"/>
      <c r="B16" s="24"/>
      <c r="C16" s="8"/>
      <c r="D16" s="17"/>
      <c r="E16" s="8"/>
      <c r="F16" s="8" t="s">
        <v>22</v>
      </c>
      <c r="G16" s="20" t="s">
        <v>32</v>
      </c>
      <c r="H16" s="8"/>
      <c r="I16" s="18"/>
      <c r="J16" s="17"/>
      <c r="K16" s="9"/>
      <c r="L16" s="8"/>
      <c r="M16" s="8"/>
      <c r="N16" s="28"/>
      <c r="O16" s="19"/>
      <c r="P16" s="9"/>
      <c r="Q16" s="33"/>
      <c r="R16" s="33"/>
      <c r="S16" s="33"/>
      <c r="T16" s="33"/>
      <c r="U16" s="33"/>
      <c r="V16" s="33"/>
      <c r="W16" s="8"/>
      <c r="X16" s="8"/>
      <c r="Y16" s="8"/>
      <c r="Z16" s="22" t="s">
        <v>128</v>
      </c>
      <c r="AA16" s="29">
        <f>O30</f>
        <v>4200000</v>
      </c>
    </row>
    <row r="17" spans="1:27" s="22" customFormat="1">
      <c r="A17" s="8"/>
      <c r="B17" s="24"/>
      <c r="C17" s="8"/>
      <c r="D17" s="17"/>
      <c r="E17" s="8"/>
      <c r="F17" s="8" t="s">
        <v>33</v>
      </c>
      <c r="G17" s="26" t="s">
        <v>34</v>
      </c>
      <c r="H17" s="8"/>
      <c r="I17" s="18"/>
      <c r="J17" s="17"/>
      <c r="K17" s="9"/>
      <c r="L17" s="8"/>
      <c r="M17" s="8"/>
      <c r="N17" s="28"/>
      <c r="O17" s="19"/>
      <c r="P17" s="9"/>
      <c r="Q17" s="33"/>
      <c r="R17" s="33"/>
      <c r="S17" s="33"/>
      <c r="T17" s="33"/>
      <c r="U17" s="33"/>
      <c r="V17" s="33"/>
      <c r="W17" s="8"/>
      <c r="X17" s="8"/>
      <c r="Y17" s="8"/>
      <c r="Z17" s="22" t="s">
        <v>171</v>
      </c>
      <c r="AA17" s="29">
        <f>O31+O33+O58+O62</f>
        <v>12600000</v>
      </c>
    </row>
    <row r="18" spans="1:27" s="22" customFormat="1" ht="28.5">
      <c r="A18" s="8"/>
      <c r="B18" s="24"/>
      <c r="C18" s="8"/>
      <c r="D18" s="17"/>
      <c r="E18" s="8"/>
      <c r="F18" s="8" t="s">
        <v>35</v>
      </c>
      <c r="G18" s="20" t="s">
        <v>36</v>
      </c>
      <c r="H18" s="8"/>
      <c r="I18" s="18"/>
      <c r="J18" s="17"/>
      <c r="K18" s="9"/>
      <c r="L18" s="8"/>
      <c r="M18" s="8"/>
      <c r="N18" s="28"/>
      <c r="O18" s="19"/>
      <c r="P18" s="9"/>
      <c r="Q18" s="33"/>
      <c r="R18" s="33"/>
      <c r="S18" s="33"/>
      <c r="T18" s="33"/>
      <c r="U18" s="33"/>
      <c r="V18" s="33"/>
      <c r="W18" s="8"/>
      <c r="X18" s="8"/>
      <c r="Y18" s="8"/>
      <c r="AA18" s="29"/>
    </row>
    <row r="19" spans="1:27" s="22" customFormat="1" ht="73.5" customHeight="1">
      <c r="A19" s="8"/>
      <c r="B19" s="24"/>
      <c r="C19" s="8"/>
      <c r="D19" s="17"/>
      <c r="E19" s="8"/>
      <c r="F19" s="8" t="s">
        <v>37</v>
      </c>
      <c r="G19" s="20" t="s">
        <v>38</v>
      </c>
      <c r="H19" s="8"/>
      <c r="I19" s="18"/>
      <c r="J19" s="17"/>
      <c r="K19" s="9"/>
      <c r="L19" s="8"/>
      <c r="M19" s="8"/>
      <c r="N19" s="28"/>
      <c r="O19" s="19"/>
      <c r="P19" s="9"/>
      <c r="Q19" s="33"/>
      <c r="R19" s="33"/>
      <c r="S19" s="33"/>
      <c r="T19" s="33"/>
      <c r="U19" s="33"/>
      <c r="V19" s="33"/>
      <c r="W19" s="8"/>
      <c r="X19" s="8"/>
      <c r="Y19" s="8"/>
      <c r="Z19" s="22" t="s">
        <v>131</v>
      </c>
      <c r="AA19" s="29">
        <f>O38+O39</f>
        <v>7200000</v>
      </c>
    </row>
    <row r="20" spans="1:27" s="22" customFormat="1" ht="28.5">
      <c r="A20" s="8"/>
      <c r="B20" s="24"/>
      <c r="C20" s="8"/>
      <c r="D20" s="17"/>
      <c r="E20" s="8"/>
      <c r="F20" s="8" t="s">
        <v>39</v>
      </c>
      <c r="G20" s="20" t="s">
        <v>40</v>
      </c>
      <c r="H20" s="8"/>
      <c r="I20" s="18"/>
      <c r="J20" s="17"/>
      <c r="K20" s="9"/>
      <c r="L20" s="8"/>
      <c r="M20" s="8"/>
      <c r="N20" s="28"/>
      <c r="O20" s="19"/>
      <c r="P20" s="9"/>
      <c r="Q20" s="33"/>
      <c r="R20" s="33"/>
      <c r="S20" s="33"/>
      <c r="T20" s="33"/>
      <c r="U20" s="33"/>
      <c r="V20" s="33"/>
      <c r="W20" s="8"/>
      <c r="X20" s="8"/>
      <c r="Y20" s="8"/>
      <c r="Z20" s="22" t="s">
        <v>153</v>
      </c>
      <c r="AA20" s="29">
        <f>O40</f>
        <v>4016000</v>
      </c>
    </row>
    <row r="21" spans="1:27" s="22" customFormat="1" ht="42.75">
      <c r="A21" s="8"/>
      <c r="B21" s="24"/>
      <c r="C21" s="8"/>
      <c r="D21" s="17"/>
      <c r="E21" s="8"/>
      <c r="F21" s="8" t="s">
        <v>41</v>
      </c>
      <c r="G21" s="20" t="s">
        <v>42</v>
      </c>
      <c r="H21" s="8"/>
      <c r="I21" s="18"/>
      <c r="J21" s="17"/>
      <c r="K21" s="9"/>
      <c r="L21" s="8"/>
      <c r="M21" s="8"/>
      <c r="N21" s="28"/>
      <c r="O21" s="19"/>
      <c r="P21" s="9"/>
      <c r="Q21" s="33"/>
      <c r="R21" s="33"/>
      <c r="S21" s="33"/>
      <c r="T21" s="33"/>
      <c r="U21" s="33"/>
      <c r="V21" s="33"/>
      <c r="W21" s="8"/>
      <c r="X21" s="8"/>
      <c r="Y21" s="8"/>
      <c r="Z21" s="22" t="s">
        <v>122</v>
      </c>
      <c r="AA21" s="29">
        <f>O44</f>
        <v>3000000</v>
      </c>
    </row>
    <row r="22" spans="1:27" s="22" customFormat="1" ht="42.75">
      <c r="A22" s="8"/>
      <c r="B22" s="24"/>
      <c r="C22" s="8"/>
      <c r="D22" s="17"/>
      <c r="E22" s="8"/>
      <c r="F22" s="8" t="s">
        <v>43</v>
      </c>
      <c r="G22" s="20" t="s">
        <v>44</v>
      </c>
      <c r="H22" s="8"/>
      <c r="I22" s="18"/>
      <c r="J22" s="17"/>
      <c r="K22" s="9"/>
      <c r="L22" s="8"/>
      <c r="M22" s="8"/>
      <c r="N22" s="28"/>
      <c r="O22" s="19"/>
      <c r="P22" s="9"/>
      <c r="Q22" s="33"/>
      <c r="R22" s="33"/>
      <c r="S22" s="33"/>
      <c r="T22" s="33"/>
      <c r="U22" s="33"/>
      <c r="V22" s="33"/>
      <c r="W22" s="8"/>
      <c r="X22" s="8"/>
      <c r="Y22" s="8"/>
      <c r="Z22" s="22" t="s">
        <v>129</v>
      </c>
      <c r="AA22" s="29">
        <f>O50</f>
        <v>4200000</v>
      </c>
    </row>
    <row r="23" spans="1:27" s="22" customFormat="1" ht="89.1" customHeight="1">
      <c r="A23" s="8"/>
      <c r="B23" s="24"/>
      <c r="C23" s="8"/>
      <c r="D23" s="17"/>
      <c r="E23" s="8"/>
      <c r="F23" s="8" t="s">
        <v>45</v>
      </c>
      <c r="G23" s="20" t="s">
        <v>46</v>
      </c>
      <c r="H23" s="8"/>
      <c r="I23" s="18"/>
      <c r="J23" s="17" t="s">
        <v>114</v>
      </c>
      <c r="K23" s="9"/>
      <c r="L23" s="8"/>
      <c r="M23" s="8"/>
      <c r="N23" s="28"/>
      <c r="O23" s="19"/>
      <c r="P23" s="9"/>
      <c r="Q23" s="33"/>
      <c r="R23" s="33"/>
      <c r="S23" s="33"/>
      <c r="T23" s="33"/>
      <c r="U23" s="33"/>
      <c r="V23" s="33"/>
      <c r="W23" s="8"/>
      <c r="X23" s="8"/>
      <c r="Y23" s="8"/>
      <c r="Z23" s="22" t="s">
        <v>123</v>
      </c>
      <c r="AA23" s="29">
        <f>O51+O52</f>
        <v>3200000</v>
      </c>
    </row>
    <row r="24" spans="1:27" s="22" customFormat="1" ht="28.5">
      <c r="A24" s="8"/>
      <c r="B24" s="24"/>
      <c r="C24" s="8">
        <v>2</v>
      </c>
      <c r="D24" s="25" t="s">
        <v>47</v>
      </c>
      <c r="E24" s="8"/>
      <c r="F24" s="8"/>
      <c r="G24" s="17"/>
      <c r="H24" s="8"/>
      <c r="I24" s="18"/>
      <c r="J24" s="17"/>
      <c r="K24" s="9"/>
      <c r="L24" s="8"/>
      <c r="M24" s="8"/>
      <c r="N24" s="28"/>
      <c r="O24" s="19"/>
      <c r="P24" s="9"/>
      <c r="Q24" s="33"/>
      <c r="R24" s="33"/>
      <c r="S24" s="33"/>
      <c r="T24" s="33"/>
      <c r="U24" s="33"/>
      <c r="V24" s="33"/>
      <c r="W24" s="8"/>
      <c r="X24" s="8"/>
      <c r="Y24" s="8"/>
      <c r="Z24" s="22" t="s">
        <v>130</v>
      </c>
      <c r="AA24" s="29">
        <f>SUM(AA8:AA23)</f>
        <v>157966000</v>
      </c>
    </row>
    <row r="25" spans="1:27" s="22" customFormat="1" ht="69" customHeight="1">
      <c r="A25" s="8"/>
      <c r="B25" s="24"/>
      <c r="C25" s="8"/>
      <c r="D25" s="17"/>
      <c r="E25" s="48" t="s">
        <v>93</v>
      </c>
      <c r="F25" s="48" t="s">
        <v>14</v>
      </c>
      <c r="G25" s="49" t="s">
        <v>48</v>
      </c>
      <c r="H25" s="48" t="s">
        <v>93</v>
      </c>
      <c r="I25" s="50" t="s">
        <v>88</v>
      </c>
      <c r="J25" s="49" t="s">
        <v>137</v>
      </c>
      <c r="K25" s="51" t="s">
        <v>157</v>
      </c>
      <c r="L25" s="48">
        <v>56</v>
      </c>
      <c r="M25" s="48" t="s">
        <v>91</v>
      </c>
      <c r="N25" s="52">
        <v>150000</v>
      </c>
      <c r="O25" s="53">
        <f t="shared" ref="O25:O33" si="1">L25*N25</f>
        <v>8400000</v>
      </c>
      <c r="P25" s="9" t="s">
        <v>165</v>
      </c>
      <c r="Q25" s="33"/>
      <c r="R25" s="33"/>
      <c r="S25" s="33"/>
      <c r="T25" s="37">
        <f>O25</f>
        <v>8400000</v>
      </c>
      <c r="U25" s="33"/>
      <c r="V25" s="33"/>
      <c r="W25" s="8"/>
      <c r="X25" s="8"/>
      <c r="Y25" s="8"/>
      <c r="AA25" s="29"/>
    </row>
    <row r="26" spans="1:27" s="22" customFormat="1" ht="75" customHeight="1">
      <c r="A26" s="8"/>
      <c r="B26" s="24"/>
      <c r="C26" s="8"/>
      <c r="D26" s="17"/>
      <c r="E26" s="8" t="s">
        <v>93</v>
      </c>
      <c r="F26" s="8"/>
      <c r="G26" s="20"/>
      <c r="H26" s="8" t="s">
        <v>93</v>
      </c>
      <c r="I26" s="18" t="s">
        <v>88</v>
      </c>
      <c r="J26" s="17" t="s">
        <v>138</v>
      </c>
      <c r="K26" s="9" t="s">
        <v>157</v>
      </c>
      <c r="L26" s="8">
        <v>56</v>
      </c>
      <c r="M26" s="8" t="s">
        <v>91</v>
      </c>
      <c r="N26" s="28">
        <v>150000</v>
      </c>
      <c r="O26" s="19">
        <f t="shared" si="1"/>
        <v>8400000</v>
      </c>
      <c r="P26" s="9" t="s">
        <v>167</v>
      </c>
      <c r="Q26" s="33"/>
      <c r="R26" s="33"/>
      <c r="S26" s="33"/>
      <c r="T26" s="33"/>
      <c r="U26" s="37">
        <f>O26</f>
        <v>8400000</v>
      </c>
      <c r="V26" s="33"/>
      <c r="W26" s="8"/>
      <c r="X26" s="8"/>
      <c r="Y26" s="8"/>
      <c r="AA26" s="29"/>
    </row>
    <row r="27" spans="1:27" s="22" customFormat="1" ht="75" customHeight="1">
      <c r="A27" s="8"/>
      <c r="B27" s="24"/>
      <c r="C27" s="8"/>
      <c r="D27" s="17"/>
      <c r="E27" s="8" t="s">
        <v>115</v>
      </c>
      <c r="F27" s="8"/>
      <c r="G27" s="20"/>
      <c r="H27" s="8" t="s">
        <v>115</v>
      </c>
      <c r="I27" s="18" t="s">
        <v>88</v>
      </c>
      <c r="J27" s="17" t="s">
        <v>152</v>
      </c>
      <c r="K27" s="9" t="s">
        <v>92</v>
      </c>
      <c r="L27" s="8">
        <v>28</v>
      </c>
      <c r="M27" s="8" t="s">
        <v>91</v>
      </c>
      <c r="N27" s="28">
        <v>150000</v>
      </c>
      <c r="O27" s="19">
        <f t="shared" si="1"/>
        <v>4200000</v>
      </c>
      <c r="P27" s="9" t="s">
        <v>166</v>
      </c>
      <c r="Q27" s="33"/>
      <c r="R27" s="33"/>
      <c r="S27" s="33"/>
      <c r="T27" s="33"/>
      <c r="U27" s="33"/>
      <c r="V27" s="37">
        <f>O27</f>
        <v>4200000</v>
      </c>
      <c r="W27" s="8"/>
      <c r="X27" s="8"/>
      <c r="Y27" s="8"/>
      <c r="AA27" s="29"/>
    </row>
    <row r="28" spans="1:27" s="22" customFormat="1" ht="57">
      <c r="A28" s="8"/>
      <c r="B28" s="24"/>
      <c r="C28" s="8"/>
      <c r="D28" s="17"/>
      <c r="E28" s="8" t="s">
        <v>93</v>
      </c>
      <c r="F28" s="8" t="s">
        <v>15</v>
      </c>
      <c r="G28" s="20" t="s">
        <v>49</v>
      </c>
      <c r="H28" s="8" t="s">
        <v>93</v>
      </c>
      <c r="I28" s="18" t="s">
        <v>88</v>
      </c>
      <c r="J28" s="17" t="s">
        <v>139</v>
      </c>
      <c r="K28" s="9" t="s">
        <v>95</v>
      </c>
      <c r="L28" s="8">
        <v>168</v>
      </c>
      <c r="M28" s="8" t="s">
        <v>91</v>
      </c>
      <c r="N28" s="28">
        <v>150000</v>
      </c>
      <c r="O28" s="19">
        <f>L28*N28</f>
        <v>25200000</v>
      </c>
      <c r="P28" s="9" t="s">
        <v>166</v>
      </c>
      <c r="Q28" s="33"/>
      <c r="R28" s="33"/>
      <c r="S28" s="33"/>
      <c r="T28" s="33"/>
      <c r="U28" s="33"/>
      <c r="V28" s="37">
        <f>O28</f>
        <v>25200000</v>
      </c>
      <c r="W28" s="8"/>
      <c r="X28" s="8"/>
      <c r="Y28" s="8"/>
      <c r="AA28" s="29"/>
    </row>
    <row r="29" spans="1:27" s="22" customFormat="1" ht="78" customHeight="1">
      <c r="A29" s="8"/>
      <c r="B29" s="24"/>
      <c r="C29" s="8"/>
      <c r="D29" s="17"/>
      <c r="E29" s="48" t="s">
        <v>93</v>
      </c>
      <c r="F29" s="48" t="s">
        <v>16</v>
      </c>
      <c r="G29" s="49" t="s">
        <v>50</v>
      </c>
      <c r="H29" s="48" t="s">
        <v>93</v>
      </c>
      <c r="I29" s="50" t="s">
        <v>88</v>
      </c>
      <c r="J29" s="49" t="s">
        <v>137</v>
      </c>
      <c r="K29" s="51" t="s">
        <v>92</v>
      </c>
      <c r="L29" s="48">
        <v>28</v>
      </c>
      <c r="M29" s="48" t="s">
        <v>91</v>
      </c>
      <c r="N29" s="52">
        <v>150000</v>
      </c>
      <c r="O29" s="53">
        <f t="shared" si="1"/>
        <v>4200000</v>
      </c>
      <c r="P29" s="9" t="s">
        <v>165</v>
      </c>
      <c r="Q29" s="33"/>
      <c r="R29" s="33"/>
      <c r="S29" s="33"/>
      <c r="T29" s="37">
        <f>O29</f>
        <v>4200000</v>
      </c>
      <c r="U29" s="33"/>
      <c r="V29" s="33"/>
      <c r="W29" s="8"/>
      <c r="X29" s="8"/>
      <c r="Y29" s="8"/>
      <c r="AA29" s="29"/>
    </row>
    <row r="30" spans="1:27" s="22" customFormat="1" ht="78" customHeight="1">
      <c r="A30" s="8"/>
      <c r="B30" s="24"/>
      <c r="C30" s="8"/>
      <c r="D30" s="17"/>
      <c r="E30" s="8" t="s">
        <v>93</v>
      </c>
      <c r="F30" s="8"/>
      <c r="G30" s="20"/>
      <c r="H30" s="8" t="s">
        <v>93</v>
      </c>
      <c r="I30" s="18" t="s">
        <v>88</v>
      </c>
      <c r="J30" s="17" t="s">
        <v>140</v>
      </c>
      <c r="K30" s="9" t="s">
        <v>92</v>
      </c>
      <c r="L30" s="8">
        <v>28</v>
      </c>
      <c r="M30" s="8" t="s">
        <v>91</v>
      </c>
      <c r="N30" s="28">
        <v>150000</v>
      </c>
      <c r="O30" s="19">
        <f t="shared" si="1"/>
        <v>4200000</v>
      </c>
      <c r="P30" s="9" t="s">
        <v>166</v>
      </c>
      <c r="Q30" s="33"/>
      <c r="R30" s="33"/>
      <c r="S30" s="33"/>
      <c r="T30" s="33"/>
      <c r="U30" s="33"/>
      <c r="V30" s="37">
        <f>O30</f>
        <v>4200000</v>
      </c>
      <c r="W30" s="8"/>
      <c r="X30" s="8"/>
      <c r="Y30" s="8"/>
      <c r="AA30" s="29"/>
    </row>
    <row r="31" spans="1:27" s="22" customFormat="1" ht="78" customHeight="1">
      <c r="A31" s="8"/>
      <c r="B31" s="24"/>
      <c r="C31" s="8"/>
      <c r="D31" s="17"/>
      <c r="E31" s="8" t="s">
        <v>116</v>
      </c>
      <c r="F31" s="8"/>
      <c r="G31" s="20"/>
      <c r="H31" s="8" t="s">
        <v>116</v>
      </c>
      <c r="I31" s="18" t="s">
        <v>88</v>
      </c>
      <c r="J31" s="17" t="s">
        <v>141</v>
      </c>
      <c r="K31" s="9" t="s">
        <v>90</v>
      </c>
      <c r="L31" s="8">
        <v>14</v>
      </c>
      <c r="M31" s="8" t="s">
        <v>91</v>
      </c>
      <c r="N31" s="28">
        <v>150000</v>
      </c>
      <c r="O31" s="19">
        <f t="shared" si="1"/>
        <v>2100000</v>
      </c>
      <c r="P31" s="9" t="s">
        <v>168</v>
      </c>
      <c r="Q31" s="33"/>
      <c r="R31" s="33"/>
      <c r="S31" s="33"/>
      <c r="T31" s="33"/>
      <c r="U31" s="33"/>
      <c r="V31" s="33"/>
      <c r="W31" s="28">
        <f>O31</f>
        <v>2100000</v>
      </c>
      <c r="X31" s="8"/>
      <c r="Y31" s="8"/>
      <c r="AA31" s="29"/>
    </row>
    <row r="32" spans="1:27" s="22" customFormat="1" ht="42.6" customHeight="1">
      <c r="A32" s="8"/>
      <c r="B32" s="24"/>
      <c r="C32" s="8"/>
      <c r="D32" s="17"/>
      <c r="E32" s="8" t="s">
        <v>93</v>
      </c>
      <c r="F32" s="8" t="s">
        <v>17</v>
      </c>
      <c r="G32" s="20" t="s">
        <v>51</v>
      </c>
      <c r="H32" s="8" t="s">
        <v>93</v>
      </c>
      <c r="I32" s="18" t="s">
        <v>88</v>
      </c>
      <c r="J32" s="17" t="s">
        <v>134</v>
      </c>
      <c r="K32" s="9" t="s">
        <v>136</v>
      </c>
      <c r="L32" s="8">
        <v>7</v>
      </c>
      <c r="M32" s="8" t="s">
        <v>91</v>
      </c>
      <c r="N32" s="28">
        <v>150000</v>
      </c>
      <c r="O32" s="19">
        <f t="shared" si="1"/>
        <v>1050000</v>
      </c>
      <c r="P32" s="9" t="s">
        <v>166</v>
      </c>
      <c r="Q32" s="33"/>
      <c r="R32" s="33"/>
      <c r="S32" s="33"/>
      <c r="T32" s="33"/>
      <c r="U32" s="33"/>
      <c r="V32" s="37">
        <f>O32</f>
        <v>1050000</v>
      </c>
      <c r="W32" s="8"/>
      <c r="X32" s="8"/>
      <c r="Y32" s="8"/>
      <c r="AA32" s="29"/>
    </row>
    <row r="33" spans="1:27" s="22" customFormat="1" ht="60.95" customHeight="1">
      <c r="A33" s="8"/>
      <c r="B33" s="24"/>
      <c r="C33" s="8"/>
      <c r="D33" s="17"/>
      <c r="E33" s="8" t="s">
        <v>117</v>
      </c>
      <c r="F33" s="8" t="s">
        <v>18</v>
      </c>
      <c r="G33" s="20" t="s">
        <v>52</v>
      </c>
      <c r="H33" s="8" t="s">
        <v>117</v>
      </c>
      <c r="I33" s="18" t="s">
        <v>88</v>
      </c>
      <c r="J33" s="17" t="s">
        <v>141</v>
      </c>
      <c r="K33" s="9" t="s">
        <v>92</v>
      </c>
      <c r="L33" s="8">
        <v>28</v>
      </c>
      <c r="M33" s="8" t="s">
        <v>91</v>
      </c>
      <c r="N33" s="28">
        <v>150000</v>
      </c>
      <c r="O33" s="19">
        <f t="shared" si="1"/>
        <v>4200000</v>
      </c>
      <c r="P33" s="9" t="s">
        <v>169</v>
      </c>
      <c r="Q33" s="33"/>
      <c r="R33" s="33"/>
      <c r="S33" s="33"/>
      <c r="T33" s="33"/>
      <c r="U33" s="33"/>
      <c r="V33" s="33"/>
      <c r="W33" s="8"/>
      <c r="X33" s="28">
        <f>O33</f>
        <v>4200000</v>
      </c>
      <c r="Y33" s="8"/>
      <c r="AA33" s="29"/>
    </row>
    <row r="34" spans="1:27" s="22" customFormat="1" ht="57">
      <c r="A34" s="8"/>
      <c r="B34" s="24"/>
      <c r="C34" s="8">
        <v>3</v>
      </c>
      <c r="D34" s="25" t="s">
        <v>53</v>
      </c>
      <c r="E34" s="8"/>
      <c r="F34" s="8"/>
      <c r="G34" s="17"/>
      <c r="H34" s="8"/>
      <c r="J34" s="17"/>
      <c r="K34" s="9"/>
      <c r="L34" s="8"/>
      <c r="M34" s="8"/>
      <c r="N34" s="28"/>
      <c r="O34" s="19"/>
      <c r="P34" s="9"/>
      <c r="Q34" s="33"/>
      <c r="R34" s="33"/>
      <c r="S34" s="33"/>
      <c r="T34" s="33"/>
      <c r="U34" s="33"/>
      <c r="V34" s="33"/>
      <c r="W34" s="8"/>
      <c r="X34" s="8"/>
      <c r="Y34" s="8"/>
      <c r="AA34" s="29"/>
    </row>
    <row r="35" spans="1:27" s="22" customFormat="1" ht="57">
      <c r="A35" s="8"/>
      <c r="B35" s="24"/>
      <c r="C35" s="8"/>
      <c r="D35" s="17"/>
      <c r="E35" s="8" t="s">
        <v>89</v>
      </c>
      <c r="F35" s="8" t="s">
        <v>14</v>
      </c>
      <c r="G35" s="20" t="s">
        <v>54</v>
      </c>
      <c r="H35" s="8" t="s">
        <v>89</v>
      </c>
      <c r="I35" s="18" t="s">
        <v>88</v>
      </c>
      <c r="J35" s="17" t="s">
        <v>111</v>
      </c>
      <c r="K35" s="9" t="s">
        <v>100</v>
      </c>
      <c r="L35" s="8">
        <v>168</v>
      </c>
      <c r="M35" s="8" t="s">
        <v>91</v>
      </c>
      <c r="N35" s="28">
        <v>150000</v>
      </c>
      <c r="O35" s="19">
        <f t="shared" ref="O35:O42" si="2">L35*N35</f>
        <v>25200000</v>
      </c>
      <c r="P35" s="9" t="s">
        <v>166</v>
      </c>
      <c r="Q35" s="33"/>
      <c r="R35" s="33"/>
      <c r="S35" s="33"/>
      <c r="T35" s="33"/>
      <c r="U35" s="33"/>
      <c r="V35" s="37">
        <f t="shared" ref="V35:V44" si="3">O35</f>
        <v>25200000</v>
      </c>
      <c r="W35" s="8"/>
      <c r="X35" s="8"/>
      <c r="Y35" s="8"/>
      <c r="AA35" s="29"/>
    </row>
    <row r="36" spans="1:27" s="22" customFormat="1" ht="71.25">
      <c r="A36" s="8"/>
      <c r="B36" s="24"/>
      <c r="C36" s="8"/>
      <c r="D36" s="17"/>
      <c r="E36" s="8" t="s">
        <v>96</v>
      </c>
      <c r="F36" s="8" t="s">
        <v>15</v>
      </c>
      <c r="G36" s="20" t="s">
        <v>55</v>
      </c>
      <c r="H36" s="8" t="s">
        <v>101</v>
      </c>
      <c r="I36" s="18" t="s">
        <v>88</v>
      </c>
      <c r="J36" s="17" t="s">
        <v>111</v>
      </c>
      <c r="K36" s="9" t="s">
        <v>102</v>
      </c>
      <c r="L36" s="8">
        <v>72</v>
      </c>
      <c r="M36" s="8" t="s">
        <v>91</v>
      </c>
      <c r="N36" s="28">
        <v>150000</v>
      </c>
      <c r="O36" s="19">
        <f t="shared" si="2"/>
        <v>10800000</v>
      </c>
      <c r="P36" s="9" t="s">
        <v>166</v>
      </c>
      <c r="Q36" s="33"/>
      <c r="R36" s="33"/>
      <c r="S36" s="33"/>
      <c r="T36" s="33"/>
      <c r="U36" s="33"/>
      <c r="V36" s="37">
        <f t="shared" si="3"/>
        <v>10800000</v>
      </c>
      <c r="W36" s="8"/>
      <c r="X36" s="8"/>
      <c r="Y36" s="8"/>
      <c r="AA36" s="29"/>
    </row>
    <row r="37" spans="1:27" s="22" customFormat="1" ht="93" customHeight="1">
      <c r="A37" s="8"/>
      <c r="B37" s="24"/>
      <c r="C37" s="8"/>
      <c r="D37" s="17"/>
      <c r="E37" s="8" t="s">
        <v>96</v>
      </c>
      <c r="F37" s="8" t="s">
        <v>16</v>
      </c>
      <c r="G37" s="20" t="s">
        <v>56</v>
      </c>
      <c r="H37" s="8" t="s">
        <v>96</v>
      </c>
      <c r="I37" s="18" t="s">
        <v>88</v>
      </c>
      <c r="J37" s="17" t="s">
        <v>142</v>
      </c>
      <c r="K37" s="9" t="s">
        <v>97</v>
      </c>
      <c r="L37" s="8">
        <v>34</v>
      </c>
      <c r="M37" s="8" t="s">
        <v>91</v>
      </c>
      <c r="N37" s="28">
        <v>150000</v>
      </c>
      <c r="O37" s="19">
        <f t="shared" si="2"/>
        <v>5100000</v>
      </c>
      <c r="P37" s="9" t="s">
        <v>166</v>
      </c>
      <c r="Q37" s="33"/>
      <c r="R37" s="33"/>
      <c r="S37" s="33"/>
      <c r="T37" s="33"/>
      <c r="U37" s="33"/>
      <c r="V37" s="37">
        <f t="shared" si="3"/>
        <v>5100000</v>
      </c>
      <c r="W37" s="8"/>
      <c r="X37" s="8"/>
      <c r="Y37" s="8"/>
      <c r="AA37" s="29"/>
    </row>
    <row r="38" spans="1:27" s="22" customFormat="1" ht="71.25" customHeight="1">
      <c r="A38" s="8"/>
      <c r="B38" s="24"/>
      <c r="C38" s="8"/>
      <c r="D38" s="17"/>
      <c r="E38" s="8"/>
      <c r="F38" s="8" t="s">
        <v>17</v>
      </c>
      <c r="G38" s="20" t="s">
        <v>57</v>
      </c>
      <c r="H38" s="8"/>
      <c r="I38" s="18" t="s">
        <v>88</v>
      </c>
      <c r="J38" s="17" t="s">
        <v>143</v>
      </c>
      <c r="K38" s="9" t="s">
        <v>132</v>
      </c>
      <c r="L38" s="8">
        <v>180</v>
      </c>
      <c r="M38" s="8" t="s">
        <v>106</v>
      </c>
      <c r="N38" s="28">
        <v>30000</v>
      </c>
      <c r="O38" s="19">
        <f t="shared" si="2"/>
        <v>5400000</v>
      </c>
      <c r="P38" s="9" t="s">
        <v>166</v>
      </c>
      <c r="Q38" s="33"/>
      <c r="R38" s="33"/>
      <c r="S38" s="33"/>
      <c r="T38" s="33"/>
      <c r="U38" s="33"/>
      <c r="V38" s="37">
        <f t="shared" si="3"/>
        <v>5400000</v>
      </c>
      <c r="W38" s="8"/>
      <c r="X38" s="8"/>
      <c r="Y38" s="8"/>
      <c r="AA38" s="29"/>
    </row>
    <row r="39" spans="1:27" s="22" customFormat="1" ht="71.25" customHeight="1">
      <c r="A39" s="8"/>
      <c r="B39" s="24"/>
      <c r="C39" s="8"/>
      <c r="D39" s="17"/>
      <c r="E39" s="8"/>
      <c r="F39" s="8"/>
      <c r="G39" s="20"/>
      <c r="H39" s="8"/>
      <c r="I39" s="18" t="s">
        <v>107</v>
      </c>
      <c r="J39" s="17" t="s">
        <v>144</v>
      </c>
      <c r="K39" s="9" t="s">
        <v>124</v>
      </c>
      <c r="L39" s="8">
        <v>180</v>
      </c>
      <c r="M39" s="8" t="s">
        <v>106</v>
      </c>
      <c r="N39" s="28">
        <v>10000</v>
      </c>
      <c r="O39" s="19">
        <f t="shared" si="2"/>
        <v>1800000</v>
      </c>
      <c r="P39" s="9" t="s">
        <v>166</v>
      </c>
      <c r="Q39" s="33"/>
      <c r="R39" s="33"/>
      <c r="S39" s="33"/>
      <c r="T39" s="33"/>
      <c r="U39" s="33"/>
      <c r="V39" s="37">
        <f t="shared" si="3"/>
        <v>1800000</v>
      </c>
      <c r="W39" s="8"/>
      <c r="X39" s="8"/>
      <c r="Y39" s="8"/>
      <c r="AA39" s="29"/>
    </row>
    <row r="40" spans="1:27" s="22" customFormat="1" ht="43.5" customHeight="1">
      <c r="A40" s="8"/>
      <c r="B40" s="24"/>
      <c r="C40" s="8"/>
      <c r="D40" s="17"/>
      <c r="E40" s="8"/>
      <c r="F40" s="8" t="s">
        <v>18</v>
      </c>
      <c r="G40" s="20" t="s">
        <v>58</v>
      </c>
      <c r="H40" s="8"/>
      <c r="I40" s="18" t="s">
        <v>88</v>
      </c>
      <c r="J40" s="17" t="s">
        <v>150</v>
      </c>
      <c r="K40" s="9" t="s">
        <v>155</v>
      </c>
      <c r="L40" s="8">
        <v>502</v>
      </c>
      <c r="M40" s="8" t="s">
        <v>133</v>
      </c>
      <c r="N40" s="19">
        <v>8000</v>
      </c>
      <c r="O40" s="19">
        <f t="shared" si="2"/>
        <v>4016000</v>
      </c>
      <c r="P40" s="9" t="s">
        <v>166</v>
      </c>
      <c r="Q40" s="33"/>
      <c r="R40" s="33"/>
      <c r="S40" s="33"/>
      <c r="T40" s="33"/>
      <c r="U40" s="33"/>
      <c r="V40" s="37">
        <f t="shared" si="3"/>
        <v>4016000</v>
      </c>
      <c r="W40" s="8"/>
      <c r="X40" s="8"/>
      <c r="Y40" s="8"/>
      <c r="AA40" s="29"/>
    </row>
    <row r="41" spans="1:27" s="22" customFormat="1" ht="27" customHeight="1">
      <c r="A41" s="8"/>
      <c r="B41" s="24"/>
      <c r="C41" s="8"/>
      <c r="D41" s="17"/>
      <c r="E41" s="8"/>
      <c r="F41" s="8" t="s">
        <v>19</v>
      </c>
      <c r="G41" s="26" t="s">
        <v>59</v>
      </c>
      <c r="H41" s="8"/>
      <c r="I41" s="18" t="s">
        <v>88</v>
      </c>
      <c r="J41" s="17" t="s">
        <v>142</v>
      </c>
      <c r="K41" s="9" t="s">
        <v>156</v>
      </c>
      <c r="L41" s="8">
        <v>17</v>
      </c>
      <c r="M41" s="8" t="s">
        <v>91</v>
      </c>
      <c r="N41" s="28">
        <v>150000</v>
      </c>
      <c r="O41" s="19">
        <f t="shared" si="2"/>
        <v>2550000</v>
      </c>
      <c r="P41" s="9" t="s">
        <v>166</v>
      </c>
      <c r="Q41" s="33"/>
      <c r="R41" s="33"/>
      <c r="S41" s="33"/>
      <c r="T41" s="33"/>
      <c r="U41" s="33"/>
      <c r="V41" s="37">
        <f t="shared" si="3"/>
        <v>2550000</v>
      </c>
      <c r="W41" s="8"/>
      <c r="X41" s="8"/>
      <c r="Y41" s="8"/>
      <c r="AA41" s="29"/>
    </row>
    <row r="42" spans="1:27" s="22" customFormat="1" ht="57">
      <c r="A42" s="8"/>
      <c r="B42" s="24"/>
      <c r="C42" s="8"/>
      <c r="D42" s="17"/>
      <c r="E42" s="8"/>
      <c r="F42" s="8" t="s">
        <v>20</v>
      </c>
      <c r="G42" s="20" t="s">
        <v>60</v>
      </c>
      <c r="H42" s="8"/>
      <c r="I42" s="18" t="s">
        <v>88</v>
      </c>
      <c r="J42" s="17" t="s">
        <v>159</v>
      </c>
      <c r="K42" s="9" t="s">
        <v>158</v>
      </c>
      <c r="L42" s="8">
        <v>4</v>
      </c>
      <c r="M42" s="8" t="s">
        <v>91</v>
      </c>
      <c r="N42" s="28">
        <v>150000</v>
      </c>
      <c r="O42" s="19">
        <f t="shared" si="2"/>
        <v>600000</v>
      </c>
      <c r="P42" s="9" t="s">
        <v>166</v>
      </c>
      <c r="Q42" s="33"/>
      <c r="R42" s="33"/>
      <c r="S42" s="33"/>
      <c r="T42" s="33"/>
      <c r="U42" s="33"/>
      <c r="V42" s="37">
        <f t="shared" si="3"/>
        <v>600000</v>
      </c>
      <c r="W42" s="8"/>
      <c r="X42" s="8"/>
      <c r="Y42" s="8"/>
      <c r="AA42" s="29"/>
    </row>
    <row r="43" spans="1:27" s="22" customFormat="1" ht="84" customHeight="1">
      <c r="A43" s="8"/>
      <c r="B43" s="24"/>
      <c r="C43" s="8"/>
      <c r="D43" s="17"/>
      <c r="E43" s="8" t="s">
        <v>93</v>
      </c>
      <c r="F43" s="8" t="s">
        <v>21</v>
      </c>
      <c r="G43" s="20" t="s">
        <v>61</v>
      </c>
      <c r="H43" s="8" t="s">
        <v>89</v>
      </c>
      <c r="I43" s="18"/>
      <c r="J43" s="17" t="s">
        <v>111</v>
      </c>
      <c r="K43" s="9" t="s">
        <v>94</v>
      </c>
      <c r="L43" s="8">
        <v>14</v>
      </c>
      <c r="M43" s="8" t="s">
        <v>91</v>
      </c>
      <c r="N43" s="28">
        <v>150000</v>
      </c>
      <c r="O43" s="19">
        <f t="shared" ref="O43:O44" si="4">L43*N43</f>
        <v>2100000</v>
      </c>
      <c r="P43" s="9" t="s">
        <v>166</v>
      </c>
      <c r="Q43" s="33"/>
      <c r="R43" s="33"/>
      <c r="S43" s="33"/>
      <c r="T43" s="33"/>
      <c r="U43" s="33"/>
      <c r="V43" s="37">
        <f t="shared" si="3"/>
        <v>2100000</v>
      </c>
      <c r="W43" s="8"/>
      <c r="X43" s="8"/>
      <c r="Y43" s="8"/>
      <c r="AA43" s="29"/>
    </row>
    <row r="44" spans="1:27" s="22" customFormat="1" ht="74.099999999999994" customHeight="1">
      <c r="A44" s="8"/>
      <c r="B44" s="24"/>
      <c r="C44" s="8"/>
      <c r="D44" s="17"/>
      <c r="E44" s="8" t="s">
        <v>93</v>
      </c>
      <c r="F44" s="8" t="s">
        <v>22</v>
      </c>
      <c r="G44" s="20" t="s">
        <v>146</v>
      </c>
      <c r="H44" s="8" t="s">
        <v>121</v>
      </c>
      <c r="I44" s="18"/>
      <c r="J44" s="17" t="s">
        <v>145</v>
      </c>
      <c r="K44" s="9" t="s">
        <v>103</v>
      </c>
      <c r="L44" s="8">
        <v>20</v>
      </c>
      <c r="M44" s="8" t="s">
        <v>91</v>
      </c>
      <c r="N44" s="28">
        <v>150000</v>
      </c>
      <c r="O44" s="19">
        <f t="shared" si="4"/>
        <v>3000000</v>
      </c>
      <c r="P44" s="9" t="s">
        <v>166</v>
      </c>
      <c r="Q44" s="33"/>
      <c r="R44" s="33"/>
      <c r="S44" s="33"/>
      <c r="T44" s="33"/>
      <c r="U44" s="33"/>
      <c r="V44" s="37">
        <f t="shared" si="3"/>
        <v>3000000</v>
      </c>
      <c r="W44" s="8"/>
      <c r="X44" s="8"/>
      <c r="Y44" s="8"/>
      <c r="AA44" s="29"/>
    </row>
    <row r="45" spans="1:27" s="22" customFormat="1" ht="29.25" customHeight="1">
      <c r="A45" s="8"/>
      <c r="B45" s="24"/>
      <c r="C45" s="8"/>
      <c r="D45" s="17"/>
      <c r="E45" s="8"/>
      <c r="F45" s="8" t="s">
        <v>33</v>
      </c>
      <c r="G45" s="20" t="s">
        <v>62</v>
      </c>
      <c r="H45" s="8"/>
      <c r="I45" s="18"/>
      <c r="J45" s="17"/>
      <c r="K45" s="9"/>
      <c r="L45" s="8"/>
      <c r="M45" s="8"/>
      <c r="N45" s="28"/>
      <c r="O45" s="19"/>
      <c r="P45" s="9"/>
      <c r="Q45" s="33"/>
      <c r="R45" s="33"/>
      <c r="S45" s="33"/>
      <c r="T45" s="33"/>
      <c r="U45" s="33"/>
      <c r="V45" s="33"/>
      <c r="W45" s="8"/>
      <c r="X45" s="8"/>
      <c r="Y45" s="8"/>
      <c r="AA45" s="29"/>
    </row>
    <row r="46" spans="1:27" s="22" customFormat="1" ht="32.25" customHeight="1">
      <c r="A46" s="8"/>
      <c r="B46" s="24"/>
      <c r="C46" s="8"/>
      <c r="D46" s="17"/>
      <c r="E46" s="8"/>
      <c r="F46" s="8" t="s">
        <v>35</v>
      </c>
      <c r="G46" s="20" t="s">
        <v>63</v>
      </c>
      <c r="H46" s="8"/>
      <c r="I46" s="18"/>
      <c r="J46" s="17"/>
      <c r="K46" s="9"/>
      <c r="L46" s="8"/>
      <c r="M46" s="8"/>
      <c r="N46" s="28"/>
      <c r="O46" s="19"/>
      <c r="P46" s="9"/>
      <c r="Q46" s="33"/>
      <c r="R46" s="33"/>
      <c r="S46" s="33"/>
      <c r="T46" s="33"/>
      <c r="U46" s="33"/>
      <c r="V46" s="33"/>
      <c r="W46" s="8"/>
      <c r="X46" s="8"/>
      <c r="Y46" s="8"/>
      <c r="AA46" s="29"/>
    </row>
    <row r="47" spans="1:27" s="22" customFormat="1" ht="33.75" customHeight="1">
      <c r="A47" s="8"/>
      <c r="B47" s="24"/>
      <c r="C47" s="8"/>
      <c r="D47" s="17"/>
      <c r="E47" s="8"/>
      <c r="F47" s="8" t="s">
        <v>37</v>
      </c>
      <c r="G47" s="20" t="s">
        <v>64</v>
      </c>
      <c r="H47" s="8"/>
      <c r="I47" s="18"/>
      <c r="J47" s="17"/>
      <c r="K47" s="9"/>
      <c r="L47" s="8"/>
      <c r="M47" s="8"/>
      <c r="N47" s="28"/>
      <c r="O47" s="19"/>
      <c r="P47" s="9"/>
      <c r="Q47" s="33"/>
      <c r="R47" s="33"/>
      <c r="S47" s="33"/>
      <c r="T47" s="33"/>
      <c r="U47" s="33"/>
      <c r="V47" s="33"/>
      <c r="W47" s="8"/>
      <c r="X47" s="8"/>
      <c r="Y47" s="8"/>
      <c r="AA47" s="29"/>
    </row>
    <row r="48" spans="1:27" s="22" customFormat="1" ht="33" customHeight="1">
      <c r="A48" s="8"/>
      <c r="B48" s="24"/>
      <c r="C48" s="8"/>
      <c r="D48" s="17"/>
      <c r="E48" s="8"/>
      <c r="F48" s="8" t="s">
        <v>39</v>
      </c>
      <c r="G48" s="20" t="s">
        <v>65</v>
      </c>
      <c r="H48" s="8"/>
      <c r="I48" s="18"/>
      <c r="J48" s="17"/>
      <c r="K48" s="9"/>
      <c r="L48" s="8"/>
      <c r="M48" s="8"/>
      <c r="N48" s="28"/>
      <c r="O48" s="19"/>
      <c r="P48" s="9"/>
      <c r="Q48" s="33"/>
      <c r="R48" s="33"/>
      <c r="S48" s="33"/>
      <c r="T48" s="33"/>
      <c r="U48" s="33"/>
      <c r="V48" s="33"/>
      <c r="W48" s="8"/>
      <c r="X48" s="8"/>
      <c r="Y48" s="8"/>
      <c r="AA48" s="29"/>
    </row>
    <row r="49" spans="1:166" s="22" customFormat="1" ht="42" customHeight="1">
      <c r="A49" s="8"/>
      <c r="B49" s="24"/>
      <c r="C49" s="8"/>
      <c r="D49" s="17"/>
      <c r="E49" s="8"/>
      <c r="F49" s="8" t="s">
        <v>41</v>
      </c>
      <c r="G49" s="20" t="s">
        <v>66</v>
      </c>
      <c r="H49" s="8"/>
      <c r="I49" s="18"/>
      <c r="J49" s="17"/>
      <c r="K49" s="9"/>
      <c r="L49" s="8"/>
      <c r="M49" s="8"/>
      <c r="N49" s="28"/>
      <c r="O49" s="19"/>
      <c r="P49" s="9"/>
      <c r="Q49" s="33"/>
      <c r="R49" s="33"/>
      <c r="S49" s="33"/>
      <c r="T49" s="33"/>
      <c r="U49" s="33"/>
      <c r="V49" s="37"/>
      <c r="W49" s="8"/>
      <c r="X49" s="8"/>
      <c r="Y49" s="8"/>
    </row>
    <row r="50" spans="1:166" s="22" customFormat="1" ht="49.5" customHeight="1">
      <c r="A50" s="8"/>
      <c r="B50" s="24"/>
      <c r="C50" s="8"/>
      <c r="D50" s="17"/>
      <c r="E50" s="8" t="s">
        <v>93</v>
      </c>
      <c r="F50" s="8" t="s">
        <v>43</v>
      </c>
      <c r="G50" s="20" t="s">
        <v>67</v>
      </c>
      <c r="H50" s="8" t="s">
        <v>93</v>
      </c>
      <c r="I50" s="18" t="s">
        <v>88</v>
      </c>
      <c r="J50" s="17" t="s">
        <v>147</v>
      </c>
      <c r="K50" s="9" t="s">
        <v>92</v>
      </c>
      <c r="L50" s="8">
        <v>28</v>
      </c>
      <c r="M50" s="8" t="s">
        <v>91</v>
      </c>
      <c r="N50" s="28">
        <v>150000</v>
      </c>
      <c r="O50" s="19">
        <f t="shared" ref="O50:O52" si="5">L50*N50</f>
        <v>4200000</v>
      </c>
      <c r="P50" s="9" t="s">
        <v>166</v>
      </c>
      <c r="Q50" s="33"/>
      <c r="R50" s="33"/>
      <c r="S50" s="33"/>
      <c r="T50" s="33"/>
      <c r="U50" s="33"/>
      <c r="V50" s="37">
        <f>O50</f>
        <v>4200000</v>
      </c>
      <c r="W50" s="8"/>
      <c r="X50" s="8"/>
      <c r="Y50" s="8"/>
    </row>
    <row r="51" spans="1:166" s="22" customFormat="1" ht="60.75" customHeight="1">
      <c r="A51" s="8"/>
      <c r="B51" s="24"/>
      <c r="C51" s="8"/>
      <c r="D51" s="17"/>
      <c r="E51" s="8"/>
      <c r="F51" s="8" t="s">
        <v>45</v>
      </c>
      <c r="G51" s="20" t="s">
        <v>68</v>
      </c>
      <c r="H51" s="8"/>
      <c r="I51" s="18" t="s">
        <v>88</v>
      </c>
      <c r="J51" s="17" t="s">
        <v>148</v>
      </c>
      <c r="K51" s="9" t="s">
        <v>120</v>
      </c>
      <c r="L51" s="8">
        <v>80</v>
      </c>
      <c r="M51" s="8" t="s">
        <v>106</v>
      </c>
      <c r="N51" s="28">
        <v>30000</v>
      </c>
      <c r="O51" s="19">
        <f t="shared" si="5"/>
        <v>2400000</v>
      </c>
      <c r="P51" s="9" t="s">
        <v>166</v>
      </c>
      <c r="Q51" s="33"/>
      <c r="R51" s="33"/>
      <c r="S51" s="33"/>
      <c r="T51" s="33"/>
      <c r="U51" s="33"/>
      <c r="V51" s="37">
        <f>O51</f>
        <v>2400000</v>
      </c>
      <c r="W51" s="8"/>
      <c r="X51" s="8"/>
      <c r="Y51" s="8"/>
    </row>
    <row r="52" spans="1:166" s="22" customFormat="1" ht="60.75" customHeight="1">
      <c r="A52" s="8"/>
      <c r="B52" s="24"/>
      <c r="C52" s="8"/>
      <c r="D52" s="17"/>
      <c r="E52" s="8"/>
      <c r="F52" s="8"/>
      <c r="G52" s="20"/>
      <c r="H52" s="8"/>
      <c r="I52" s="18" t="s">
        <v>107</v>
      </c>
      <c r="J52" s="17" t="s">
        <v>149</v>
      </c>
      <c r="K52" s="9" t="s">
        <v>120</v>
      </c>
      <c r="L52" s="8">
        <v>80</v>
      </c>
      <c r="M52" s="8" t="s">
        <v>106</v>
      </c>
      <c r="N52" s="28">
        <v>10000</v>
      </c>
      <c r="O52" s="19">
        <f t="shared" si="5"/>
        <v>800000</v>
      </c>
      <c r="P52" s="9" t="s">
        <v>166</v>
      </c>
      <c r="Q52" s="33"/>
      <c r="R52" s="33"/>
      <c r="S52" s="33"/>
      <c r="T52" s="33"/>
      <c r="U52" s="33"/>
      <c r="V52" s="37">
        <f>O52</f>
        <v>800000</v>
      </c>
      <c r="W52" s="8"/>
      <c r="X52" s="8"/>
      <c r="Y52" s="8"/>
    </row>
    <row r="53" spans="1:166" s="22" customFormat="1" ht="57">
      <c r="A53" s="8"/>
      <c r="B53" s="24"/>
      <c r="C53" s="8"/>
      <c r="D53" s="17"/>
      <c r="E53" s="8"/>
      <c r="F53" s="8" t="s">
        <v>69</v>
      </c>
      <c r="G53" s="20" t="s">
        <v>70</v>
      </c>
      <c r="H53" s="8"/>
      <c r="I53" s="18"/>
      <c r="J53" s="17"/>
      <c r="K53" s="9"/>
      <c r="L53" s="8"/>
      <c r="M53" s="8"/>
      <c r="N53" s="28"/>
      <c r="O53" s="19"/>
      <c r="P53" s="9"/>
      <c r="Q53" s="33"/>
      <c r="R53" s="33"/>
      <c r="S53" s="33"/>
      <c r="T53" s="33"/>
      <c r="U53" s="33"/>
      <c r="V53" s="33"/>
      <c r="W53" s="8"/>
      <c r="X53" s="8"/>
      <c r="Y53" s="8"/>
    </row>
    <row r="54" spans="1:166" s="22" customFormat="1" ht="72.75" customHeight="1">
      <c r="A54" s="8"/>
      <c r="B54" s="24"/>
      <c r="C54" s="8"/>
      <c r="D54" s="17"/>
      <c r="E54" s="8"/>
      <c r="F54" s="8" t="s">
        <v>71</v>
      </c>
      <c r="G54" s="20" t="s">
        <v>72</v>
      </c>
      <c r="H54" s="8"/>
      <c r="I54" s="18"/>
      <c r="J54" s="17"/>
      <c r="K54" s="9"/>
      <c r="L54" s="8"/>
      <c r="M54" s="8"/>
      <c r="N54" s="28"/>
      <c r="O54" s="19"/>
      <c r="P54" s="9"/>
      <c r="Q54" s="33"/>
      <c r="R54" s="33"/>
      <c r="S54" s="33"/>
      <c r="T54" s="33"/>
      <c r="U54" s="33"/>
      <c r="V54" s="33"/>
      <c r="W54" s="8"/>
      <c r="X54" s="8"/>
      <c r="Y54" s="8"/>
    </row>
    <row r="55" spans="1:166" s="22" customFormat="1" ht="71.25">
      <c r="A55" s="8"/>
      <c r="B55" s="24"/>
      <c r="C55" s="8"/>
      <c r="D55" s="17"/>
      <c r="E55" s="8"/>
      <c r="F55" s="8" t="s">
        <v>73</v>
      </c>
      <c r="G55" s="20" t="s">
        <v>74</v>
      </c>
      <c r="H55" s="8"/>
      <c r="I55" s="18"/>
      <c r="J55" s="17"/>
      <c r="K55" s="9"/>
      <c r="L55" s="8"/>
      <c r="M55" s="8"/>
      <c r="N55" s="28"/>
      <c r="O55" s="19"/>
      <c r="P55" s="9"/>
      <c r="Q55" s="33"/>
      <c r="R55" s="33"/>
      <c r="S55" s="33"/>
      <c r="T55" s="33"/>
      <c r="U55" s="33"/>
      <c r="V55" s="33"/>
      <c r="W55" s="8"/>
      <c r="X55" s="8"/>
      <c r="Y55" s="8"/>
    </row>
    <row r="56" spans="1:166" s="22" customFormat="1" ht="28.5">
      <c r="A56" s="8"/>
      <c r="B56" s="24"/>
      <c r="C56" s="8">
        <v>4</v>
      </c>
      <c r="D56" s="25" t="s">
        <v>75</v>
      </c>
      <c r="E56" s="8"/>
      <c r="F56" s="8"/>
      <c r="G56" s="17"/>
      <c r="H56" s="8"/>
      <c r="I56" s="18"/>
      <c r="J56" s="17"/>
      <c r="K56" s="9"/>
      <c r="L56" s="8"/>
      <c r="M56" s="8"/>
      <c r="N56" s="28"/>
      <c r="O56" s="19"/>
      <c r="P56" s="9"/>
      <c r="Q56" s="33"/>
      <c r="R56" s="33"/>
      <c r="S56" s="33"/>
      <c r="T56" s="33"/>
      <c r="U56" s="33"/>
      <c r="V56" s="33"/>
      <c r="W56" s="8"/>
      <c r="X56" s="8"/>
      <c r="Y56" s="8"/>
    </row>
    <row r="57" spans="1:166" s="22" customFormat="1" ht="57">
      <c r="A57" s="8"/>
      <c r="B57" s="24"/>
      <c r="C57" s="8"/>
      <c r="D57" s="17"/>
      <c r="E57" s="8" t="s">
        <v>104</v>
      </c>
      <c r="F57" s="8" t="s">
        <v>14</v>
      </c>
      <c r="G57" s="20" t="s">
        <v>76</v>
      </c>
      <c r="H57" s="8" t="s">
        <v>104</v>
      </c>
      <c r="I57" s="18" t="s">
        <v>88</v>
      </c>
      <c r="J57" s="17" t="s">
        <v>137</v>
      </c>
      <c r="K57" s="9" t="s">
        <v>105</v>
      </c>
      <c r="L57" s="8">
        <v>21</v>
      </c>
      <c r="M57" s="8" t="s">
        <v>91</v>
      </c>
      <c r="N57" s="28">
        <v>150000</v>
      </c>
      <c r="O57" s="19">
        <f t="shared" ref="O57:O58" si="6">L57*N57</f>
        <v>3150000</v>
      </c>
      <c r="P57" s="9" t="s">
        <v>165</v>
      </c>
      <c r="Q57" s="33"/>
      <c r="R57" s="33"/>
      <c r="S57" s="33"/>
      <c r="T57" s="37">
        <f>O57</f>
        <v>3150000</v>
      </c>
      <c r="U57" s="33"/>
      <c r="V57" s="33"/>
      <c r="W57" s="8"/>
      <c r="X57" s="8"/>
      <c r="Y57" s="8"/>
    </row>
    <row r="58" spans="1:166" s="22" customFormat="1" ht="57">
      <c r="A58" s="8"/>
      <c r="B58" s="24"/>
      <c r="C58" s="8"/>
      <c r="D58" s="17"/>
      <c r="E58" s="8" t="s">
        <v>117</v>
      </c>
      <c r="F58" s="8" t="s">
        <v>15</v>
      </c>
      <c r="G58" s="20" t="s">
        <v>77</v>
      </c>
      <c r="H58" s="8" t="s">
        <v>117</v>
      </c>
      <c r="I58" s="18" t="s">
        <v>88</v>
      </c>
      <c r="J58" s="17" t="s">
        <v>141</v>
      </c>
      <c r="K58" s="9" t="s">
        <v>92</v>
      </c>
      <c r="L58" s="8">
        <v>28</v>
      </c>
      <c r="M58" s="8" t="s">
        <v>91</v>
      </c>
      <c r="N58" s="28">
        <v>150000</v>
      </c>
      <c r="O58" s="19">
        <f t="shared" si="6"/>
        <v>4200000</v>
      </c>
      <c r="P58" s="9" t="s">
        <v>169</v>
      </c>
      <c r="Q58" s="33"/>
      <c r="R58" s="33"/>
      <c r="S58" s="33"/>
      <c r="T58" s="33"/>
      <c r="U58" s="33"/>
      <c r="V58" s="33"/>
      <c r="W58" s="8"/>
      <c r="X58" s="28">
        <f>O58</f>
        <v>4200000</v>
      </c>
      <c r="Y58" s="8"/>
    </row>
    <row r="59" spans="1:166" s="22" customFormat="1" ht="42.75">
      <c r="A59" s="8"/>
      <c r="B59" s="24"/>
      <c r="C59" s="8"/>
      <c r="D59" s="17"/>
      <c r="E59" s="8"/>
      <c r="F59" s="8" t="s">
        <v>16</v>
      </c>
      <c r="G59" s="20" t="s">
        <v>78</v>
      </c>
      <c r="H59" s="8"/>
      <c r="I59" s="18"/>
      <c r="J59" s="17"/>
      <c r="K59" s="9"/>
      <c r="L59" s="8"/>
      <c r="M59" s="8"/>
      <c r="N59" s="28"/>
      <c r="O59" s="19"/>
      <c r="P59" s="9"/>
      <c r="Q59" s="33"/>
      <c r="R59" s="33"/>
      <c r="S59" s="33"/>
      <c r="T59" s="33"/>
      <c r="U59" s="33"/>
      <c r="V59" s="33"/>
      <c r="W59" s="8"/>
      <c r="X59" s="8"/>
      <c r="Y59" s="8"/>
    </row>
    <row r="60" spans="1:166" s="22" customFormat="1" ht="42.75">
      <c r="A60" s="8"/>
      <c r="B60" s="24"/>
      <c r="C60" s="8"/>
      <c r="D60" s="17"/>
      <c r="E60" s="8"/>
      <c r="F60" s="8" t="s">
        <v>17</v>
      </c>
      <c r="G60" s="20" t="s">
        <v>79</v>
      </c>
      <c r="H60" s="8"/>
      <c r="I60" s="18"/>
      <c r="J60" s="17"/>
      <c r="K60" s="9"/>
      <c r="L60" s="8"/>
      <c r="M60" s="8"/>
      <c r="N60" s="28"/>
      <c r="O60" s="19"/>
      <c r="P60" s="9"/>
      <c r="Q60" s="33"/>
      <c r="R60" s="33"/>
      <c r="S60" s="33"/>
      <c r="T60" s="33"/>
      <c r="U60" s="33"/>
      <c r="V60" s="33"/>
      <c r="W60" s="8"/>
      <c r="X60" s="8"/>
      <c r="Y60" s="8"/>
    </row>
    <row r="61" spans="1:166" s="22" customFormat="1" ht="57">
      <c r="A61" s="8"/>
      <c r="B61" s="24"/>
      <c r="C61" s="8"/>
      <c r="D61" s="17"/>
      <c r="E61" s="8" t="s">
        <v>104</v>
      </c>
      <c r="F61" s="8" t="s">
        <v>18</v>
      </c>
      <c r="G61" s="20" t="s">
        <v>80</v>
      </c>
      <c r="H61" s="8" t="s">
        <v>104</v>
      </c>
      <c r="I61" s="18" t="s">
        <v>88</v>
      </c>
      <c r="J61" s="17" t="s">
        <v>137</v>
      </c>
      <c r="K61" s="9" t="s">
        <v>94</v>
      </c>
      <c r="L61" s="8">
        <v>14</v>
      </c>
      <c r="M61" s="8" t="s">
        <v>91</v>
      </c>
      <c r="N61" s="28">
        <v>150000</v>
      </c>
      <c r="O61" s="19">
        <f t="shared" ref="O61:O62" si="7">L61*N61</f>
        <v>2100000</v>
      </c>
      <c r="P61" s="9" t="s">
        <v>165</v>
      </c>
      <c r="Q61" s="33"/>
      <c r="R61" s="33"/>
      <c r="S61" s="33"/>
      <c r="T61" s="37">
        <f>O61</f>
        <v>2100000</v>
      </c>
      <c r="U61" s="33"/>
      <c r="V61" s="33"/>
      <c r="W61" s="8"/>
      <c r="X61" s="8"/>
      <c r="Y61" s="8"/>
    </row>
    <row r="62" spans="1:166" s="8" customFormat="1" ht="57">
      <c r="B62" s="24"/>
      <c r="D62" s="9"/>
      <c r="E62" s="8" t="s">
        <v>117</v>
      </c>
      <c r="G62" s="9"/>
      <c r="H62" s="8" t="s">
        <v>117</v>
      </c>
      <c r="I62" s="18" t="s">
        <v>88</v>
      </c>
      <c r="J62" s="17" t="s">
        <v>141</v>
      </c>
      <c r="K62" s="9" t="s">
        <v>90</v>
      </c>
      <c r="L62" s="8">
        <v>14</v>
      </c>
      <c r="M62" s="8" t="s">
        <v>91</v>
      </c>
      <c r="N62" s="28">
        <v>150000</v>
      </c>
      <c r="O62" s="19">
        <f t="shared" si="7"/>
        <v>2100000</v>
      </c>
      <c r="P62" s="9" t="s">
        <v>168</v>
      </c>
      <c r="Q62" s="33"/>
      <c r="R62" s="33"/>
      <c r="S62" s="33"/>
      <c r="T62" s="33"/>
      <c r="U62" s="33"/>
      <c r="V62" s="33"/>
      <c r="W62" s="28">
        <f>O62</f>
        <v>2100000</v>
      </c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27"/>
    </row>
    <row r="63" spans="1:166" s="22" customFormat="1" ht="28.5">
      <c r="A63" s="8"/>
      <c r="B63" s="24"/>
      <c r="C63" s="8">
        <v>5</v>
      </c>
      <c r="D63" s="25" t="s">
        <v>81</v>
      </c>
      <c r="E63" s="8"/>
      <c r="F63" s="8"/>
      <c r="G63" s="17"/>
      <c r="H63" s="8"/>
      <c r="I63" s="18"/>
      <c r="J63" s="17"/>
      <c r="K63" s="9"/>
      <c r="L63" s="8"/>
      <c r="M63" s="8"/>
      <c r="N63" s="28"/>
      <c r="O63" s="19"/>
      <c r="P63" s="9"/>
      <c r="Q63" s="33"/>
      <c r="R63" s="33"/>
      <c r="S63" s="33"/>
      <c r="T63" s="33"/>
      <c r="U63" s="33"/>
      <c r="V63" s="33"/>
      <c r="W63" s="8"/>
      <c r="X63" s="8"/>
      <c r="Y63" s="8"/>
    </row>
    <row r="64" spans="1:166" s="22" customFormat="1" ht="28.5">
      <c r="A64" s="8"/>
      <c r="B64" s="24"/>
      <c r="C64" s="8"/>
      <c r="D64" s="17"/>
      <c r="E64" s="8"/>
      <c r="F64" s="8" t="s">
        <v>14</v>
      </c>
      <c r="G64" s="20" t="s">
        <v>82</v>
      </c>
      <c r="H64" s="8"/>
      <c r="I64" s="18"/>
      <c r="J64" s="17"/>
      <c r="K64" s="9"/>
      <c r="L64" s="8"/>
      <c r="M64" s="8"/>
      <c r="N64" s="28"/>
      <c r="O64" s="19"/>
      <c r="P64" s="9"/>
      <c r="Q64" s="33"/>
      <c r="R64" s="33"/>
      <c r="S64" s="33"/>
      <c r="T64" s="33"/>
      <c r="U64" s="33"/>
      <c r="V64" s="33"/>
      <c r="W64" s="8"/>
      <c r="X64" s="8"/>
      <c r="Y64" s="8"/>
    </row>
    <row r="65" spans="1:25" s="22" customFormat="1" ht="57">
      <c r="A65" s="8"/>
      <c r="B65" s="24"/>
      <c r="C65" s="8"/>
      <c r="D65" s="17"/>
      <c r="E65" s="8"/>
      <c r="F65" s="8" t="s">
        <v>15</v>
      </c>
      <c r="G65" s="20" t="s">
        <v>83</v>
      </c>
      <c r="H65" s="8"/>
      <c r="I65" s="18"/>
      <c r="J65" s="17"/>
      <c r="K65" s="9"/>
      <c r="L65" s="8"/>
      <c r="M65" s="8"/>
      <c r="N65" s="28"/>
      <c r="O65" s="19"/>
      <c r="P65" s="9"/>
      <c r="Q65" s="33"/>
      <c r="R65" s="33"/>
      <c r="S65" s="33"/>
      <c r="T65" s="33"/>
      <c r="U65" s="33"/>
      <c r="V65" s="33"/>
      <c r="W65" s="8"/>
      <c r="X65" s="8"/>
      <c r="Y65" s="8"/>
    </row>
    <row r="66" spans="1:25" s="22" customFormat="1" ht="28.5">
      <c r="A66" s="8"/>
      <c r="B66" s="24"/>
      <c r="C66" s="8"/>
      <c r="D66" s="17"/>
      <c r="E66" s="8"/>
      <c r="F66" s="8" t="s">
        <v>16</v>
      </c>
      <c r="G66" s="20" t="s">
        <v>84</v>
      </c>
      <c r="H66" s="8"/>
      <c r="I66" s="18"/>
      <c r="J66" s="17"/>
      <c r="K66" s="9"/>
      <c r="L66" s="8"/>
      <c r="M66" s="8"/>
      <c r="N66" s="28"/>
      <c r="O66" s="19"/>
      <c r="P66" s="9"/>
      <c r="Q66" s="33"/>
      <c r="R66" s="33"/>
      <c r="S66" s="33"/>
      <c r="T66" s="33"/>
      <c r="U66" s="33"/>
      <c r="V66" s="33"/>
      <c r="W66" s="8"/>
      <c r="X66" s="8"/>
      <c r="Y66" s="8"/>
    </row>
    <row r="67" spans="1:25" s="22" customFormat="1" ht="42.75">
      <c r="A67" s="8"/>
      <c r="B67" s="24"/>
      <c r="C67" s="8"/>
      <c r="D67" s="17"/>
      <c r="E67" s="8"/>
      <c r="F67" s="8" t="s">
        <v>17</v>
      </c>
      <c r="G67" s="20" t="s">
        <v>85</v>
      </c>
      <c r="H67" s="8"/>
      <c r="I67" s="18"/>
      <c r="J67" s="17"/>
      <c r="K67" s="9"/>
      <c r="L67" s="8"/>
      <c r="M67" s="8"/>
      <c r="N67" s="28"/>
      <c r="O67" s="19"/>
      <c r="P67" s="9"/>
      <c r="Q67" s="33"/>
      <c r="R67" s="33"/>
      <c r="S67" s="33"/>
      <c r="T67" s="33"/>
      <c r="U67" s="33"/>
      <c r="V67" s="33"/>
      <c r="W67" s="8"/>
      <c r="X67" s="8"/>
      <c r="Y67" s="8"/>
    </row>
    <row r="68" spans="1:25" s="22" customFormat="1" ht="57">
      <c r="A68" s="8"/>
      <c r="B68" s="24"/>
      <c r="C68" s="8"/>
      <c r="D68" s="17"/>
      <c r="E68" s="8"/>
      <c r="F68" s="8" t="s">
        <v>18</v>
      </c>
      <c r="G68" s="20" t="s">
        <v>86</v>
      </c>
      <c r="H68" s="8"/>
      <c r="I68" s="18"/>
      <c r="J68" s="17"/>
      <c r="K68" s="9"/>
      <c r="L68" s="8"/>
      <c r="M68" s="8"/>
      <c r="N68" s="28"/>
      <c r="O68" s="19"/>
      <c r="P68" s="9"/>
      <c r="Q68" s="33"/>
      <c r="R68" s="33"/>
      <c r="S68" s="33"/>
      <c r="T68" s="33"/>
      <c r="U68" s="33"/>
      <c r="V68" s="33"/>
      <c r="W68" s="8"/>
      <c r="X68" s="8"/>
      <c r="Y68" s="8"/>
    </row>
    <row r="69" spans="1:25" s="22" customFormat="1">
      <c r="A69" s="8"/>
      <c r="B69" s="24"/>
      <c r="C69" s="8"/>
      <c r="D69" s="17"/>
      <c r="E69" s="8"/>
      <c r="F69" s="8"/>
      <c r="G69" s="17"/>
      <c r="H69" s="8"/>
      <c r="I69" s="18"/>
      <c r="J69" s="17"/>
      <c r="K69" s="9"/>
      <c r="L69" s="8"/>
      <c r="M69" s="8"/>
      <c r="N69" s="8"/>
      <c r="O69" s="10"/>
      <c r="P69" s="9"/>
      <c r="Q69" s="33"/>
      <c r="R69" s="33"/>
      <c r="S69" s="33"/>
      <c r="T69" s="33"/>
      <c r="U69" s="33"/>
      <c r="V69" s="33"/>
      <c r="W69" s="8"/>
      <c r="X69" s="8"/>
      <c r="Y69" s="8"/>
    </row>
    <row r="70" spans="1:25" s="22" customFormat="1" ht="29.1" customHeight="1">
      <c r="A70" s="39" t="s">
        <v>108</v>
      </c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1"/>
      <c r="O70" s="21">
        <f>SUM(O7:O69)</f>
        <v>157966000</v>
      </c>
      <c r="P70" s="38"/>
      <c r="Q70" s="35">
        <f t="shared" ref="Q70:X70" si="8">SUM(Q7:Q69)</f>
        <v>8700000</v>
      </c>
      <c r="R70" s="35">
        <f t="shared" si="8"/>
        <v>5700000</v>
      </c>
      <c r="S70" s="35">
        <f t="shared" si="8"/>
        <v>2100000</v>
      </c>
      <c r="T70" s="35">
        <f t="shared" si="8"/>
        <v>17850000</v>
      </c>
      <c r="U70" s="35">
        <f t="shared" si="8"/>
        <v>8400000</v>
      </c>
      <c r="V70" s="35">
        <f t="shared" si="8"/>
        <v>102616000</v>
      </c>
      <c r="W70" s="35">
        <f t="shared" si="8"/>
        <v>4200000</v>
      </c>
      <c r="X70" s="35">
        <f t="shared" si="8"/>
        <v>8400000</v>
      </c>
      <c r="Y70" s="35">
        <f>Q70+R70+S70+T70+U70+V70+W70+X70</f>
        <v>157966000</v>
      </c>
    </row>
    <row r="71" spans="1:25" s="22" customFormat="1">
      <c r="A71" s="12"/>
      <c r="B71" s="13"/>
      <c r="C71" s="12"/>
      <c r="D71" s="6"/>
      <c r="E71" s="12"/>
      <c r="F71" s="12"/>
      <c r="G71" s="6"/>
      <c r="H71" s="12"/>
      <c r="I71" s="12"/>
      <c r="J71" s="6"/>
      <c r="K71" s="6"/>
      <c r="L71" s="12"/>
      <c r="M71" s="12"/>
      <c r="N71" s="12"/>
      <c r="O71" s="14"/>
      <c r="Q71"/>
      <c r="R71"/>
      <c r="S71"/>
      <c r="T71"/>
      <c r="U71"/>
      <c r="V71"/>
    </row>
    <row r="72" spans="1:25" s="22" customFormat="1">
      <c r="B72" s="31"/>
      <c r="C72" s="12"/>
      <c r="D72" s="6"/>
      <c r="E72" s="12"/>
      <c r="F72" s="12"/>
      <c r="G72" s="6"/>
      <c r="I72" s="12"/>
      <c r="J72" s="6"/>
      <c r="K72" s="46" t="e">
        <f>#REF!</f>
        <v>#REF!</v>
      </c>
      <c r="L72" s="46"/>
      <c r="M72" s="46"/>
      <c r="N72" s="46"/>
      <c r="O72" s="46"/>
      <c r="Q72"/>
      <c r="R72"/>
      <c r="S72"/>
      <c r="T72"/>
      <c r="U72"/>
      <c r="V72"/>
    </row>
    <row r="73" spans="1:25" s="22" customFormat="1">
      <c r="B73" s="31"/>
      <c r="C73" s="12"/>
      <c r="D73" s="6"/>
      <c r="E73" s="12"/>
      <c r="F73" s="12"/>
      <c r="G73" s="6"/>
      <c r="I73" s="12"/>
      <c r="J73" s="6"/>
      <c r="K73" s="46"/>
      <c r="L73" s="46"/>
      <c r="M73" s="46"/>
      <c r="N73" s="46"/>
      <c r="O73" s="46"/>
      <c r="Q73"/>
      <c r="R73"/>
      <c r="S73"/>
      <c r="T73"/>
      <c r="U73"/>
      <c r="V73"/>
    </row>
    <row r="74" spans="1:25" s="22" customFormat="1">
      <c r="B74" s="31"/>
      <c r="C74" s="12"/>
      <c r="D74" s="6"/>
      <c r="E74" s="12"/>
      <c r="F74" s="12"/>
      <c r="G74" s="6"/>
      <c r="I74" s="12"/>
      <c r="J74" s="6"/>
      <c r="K74" s="11"/>
      <c r="L74" s="12"/>
      <c r="M74" s="12"/>
      <c r="O74" s="15"/>
      <c r="Q74"/>
      <c r="R74" s="36"/>
      <c r="S74"/>
      <c r="T74"/>
      <c r="U74"/>
      <c r="V74"/>
    </row>
    <row r="75" spans="1:25" s="22" customFormat="1">
      <c r="B75" s="31"/>
      <c r="C75" s="12"/>
      <c r="D75" s="6"/>
      <c r="E75" s="12"/>
      <c r="F75" s="12"/>
      <c r="G75" s="6"/>
      <c r="I75" s="12"/>
      <c r="J75" s="6"/>
      <c r="K75" s="11"/>
      <c r="L75" s="12"/>
      <c r="M75" s="12"/>
      <c r="O75" s="15"/>
      <c r="Q75"/>
      <c r="R75"/>
      <c r="S75"/>
      <c r="T75"/>
      <c r="U75"/>
      <c r="V75"/>
    </row>
    <row r="76" spans="1:25" s="22" customFormat="1">
      <c r="B76" s="31"/>
      <c r="C76" s="12"/>
      <c r="D76" s="6"/>
      <c r="E76" s="12"/>
      <c r="F76" s="12"/>
      <c r="G76" s="6"/>
      <c r="I76" s="12"/>
      <c r="J76" s="6"/>
      <c r="K76" s="11"/>
      <c r="L76" s="12"/>
      <c r="M76" s="12"/>
      <c r="O76" s="15"/>
      <c r="Q76"/>
      <c r="R76"/>
      <c r="S76"/>
      <c r="T76"/>
      <c r="U76"/>
      <c r="V76"/>
    </row>
    <row r="77" spans="1:25" s="22" customFormat="1">
      <c r="B77" s="31"/>
      <c r="C77" s="12"/>
      <c r="D77" s="6"/>
      <c r="E77" s="12"/>
      <c r="F77" s="12"/>
      <c r="G77" s="6"/>
      <c r="I77" s="12"/>
      <c r="J77" s="6"/>
      <c r="K77" s="11"/>
      <c r="L77" s="12"/>
      <c r="M77" s="12"/>
      <c r="O77" s="15"/>
      <c r="Q77"/>
      <c r="R77"/>
      <c r="S77"/>
      <c r="T77"/>
      <c r="U77"/>
      <c r="V77"/>
    </row>
    <row r="78" spans="1:25" s="22" customFormat="1">
      <c r="B78" s="31"/>
      <c r="C78" s="12"/>
      <c r="D78" s="6"/>
      <c r="E78" s="12"/>
      <c r="F78" s="12"/>
      <c r="G78" s="6"/>
      <c r="I78" s="12"/>
      <c r="J78" s="6"/>
      <c r="K78" s="47" t="e">
        <f>#REF!</f>
        <v>#REF!</v>
      </c>
      <c r="L78" s="47"/>
      <c r="M78" s="47"/>
      <c r="N78" s="47"/>
      <c r="O78" s="47"/>
      <c r="Q78"/>
      <c r="R78"/>
      <c r="S78"/>
      <c r="T78"/>
      <c r="U78"/>
      <c r="V78"/>
    </row>
    <row r="79" spans="1:25" s="22" customFormat="1">
      <c r="B79" s="31"/>
      <c r="C79" s="12"/>
      <c r="D79" s="6"/>
      <c r="E79" s="12"/>
      <c r="F79" s="12"/>
      <c r="G79" s="6"/>
      <c r="I79" s="12"/>
      <c r="J79" s="6"/>
      <c r="K79" s="46" t="e">
        <f>#REF!</f>
        <v>#REF!</v>
      </c>
      <c r="L79" s="46"/>
      <c r="M79" s="46"/>
      <c r="N79" s="46"/>
      <c r="O79" s="46"/>
      <c r="Q79"/>
      <c r="R79"/>
      <c r="S79"/>
      <c r="T79"/>
      <c r="U79"/>
      <c r="V79"/>
    </row>
    <row r="80" spans="1:25" s="22" customFormat="1">
      <c r="B80" s="31"/>
      <c r="C80" s="12"/>
      <c r="D80" s="6"/>
      <c r="E80" s="12"/>
      <c r="F80" s="12"/>
      <c r="G80" s="6"/>
      <c r="I80" s="12"/>
      <c r="J80" s="6"/>
      <c r="K80" s="46" t="e">
        <f>#REF!</f>
        <v>#REF!</v>
      </c>
      <c r="L80" s="46"/>
      <c r="M80" s="46"/>
      <c r="N80" s="46"/>
      <c r="O80" s="46"/>
      <c r="Q80"/>
      <c r="R80"/>
      <c r="S80"/>
      <c r="T80"/>
      <c r="U80"/>
      <c r="V80"/>
    </row>
    <row r="81" spans="2:22" s="22" customFormat="1">
      <c r="B81" s="31"/>
      <c r="C81" s="12"/>
      <c r="D81" s="6"/>
      <c r="E81" s="12"/>
      <c r="F81" s="12"/>
      <c r="G81" s="6"/>
      <c r="I81" s="12"/>
      <c r="J81" s="6"/>
      <c r="K81" s="11"/>
      <c r="L81" s="12"/>
      <c r="M81" s="12"/>
      <c r="O81" s="15"/>
      <c r="Q81"/>
      <c r="R81"/>
      <c r="S81"/>
      <c r="T81"/>
      <c r="U81"/>
      <c r="V81"/>
    </row>
  </sheetData>
  <mergeCells count="13">
    <mergeCell ref="K80:O80"/>
    <mergeCell ref="A1:O1"/>
    <mergeCell ref="A2:O2"/>
    <mergeCell ref="A3:O3"/>
    <mergeCell ref="A4:O4"/>
    <mergeCell ref="C6:D6"/>
    <mergeCell ref="F6:G6"/>
    <mergeCell ref="I6:K6"/>
    <mergeCell ref="A70:N70"/>
    <mergeCell ref="K72:O72"/>
    <mergeCell ref="K73:O73"/>
    <mergeCell ref="K78:O78"/>
    <mergeCell ref="K79:O79"/>
  </mergeCells>
  <printOptions horizontalCentered="1"/>
  <pageMargins left="0.7" right="0.7" top="0.75" bottom="0.75" header="0.3" footer="0.3"/>
  <pageSetup paperSize="128" scale="6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"/>
  <sheetViews>
    <sheetView tabSelected="1" topLeftCell="E1" workbookViewId="0">
      <selection activeCell="I7" sqref="I7"/>
    </sheetView>
  </sheetViews>
  <sheetFormatPr defaultRowHeight="15"/>
  <cols>
    <col min="1" max="1" width="6.7109375" customWidth="1"/>
    <col min="2" max="2" width="7.5703125" customWidth="1"/>
    <col min="3" max="3" width="30" customWidth="1"/>
    <col min="4" max="4" width="13.28515625" customWidth="1"/>
    <col min="5" max="5" width="19.7109375" customWidth="1"/>
    <col min="6" max="6" width="19.5703125" customWidth="1"/>
    <col min="7" max="7" width="9.42578125" customWidth="1"/>
    <col min="8" max="8" width="6.5703125" customWidth="1"/>
    <col min="9" max="9" width="6.140625" customWidth="1"/>
    <col min="10" max="10" width="4.28515625" customWidth="1"/>
    <col min="11" max="11" width="5.140625" customWidth="1"/>
    <col min="12" max="12" width="8.28515625" customWidth="1"/>
    <col min="13" max="13" width="3.7109375" customWidth="1"/>
    <col min="14" max="14" width="4.7109375" customWidth="1"/>
    <col min="15" max="15" width="9.42578125" customWidth="1"/>
    <col min="16" max="16" width="15.85546875" customWidth="1"/>
    <col min="17" max="17" width="13.7109375" customWidth="1"/>
    <col min="18" max="20" width="19.42578125" customWidth="1"/>
  </cols>
  <sheetData>
    <row r="1" spans="1:20" ht="29.25">
      <c r="A1" s="54"/>
      <c r="B1" s="55" t="s">
        <v>172</v>
      </c>
      <c r="C1" s="56" t="s">
        <v>173</v>
      </c>
      <c r="D1" s="57"/>
      <c r="E1" s="58"/>
      <c r="F1" s="59"/>
      <c r="G1" s="57"/>
      <c r="H1" s="60"/>
      <c r="I1" s="57"/>
      <c r="J1" s="57"/>
      <c r="K1" s="60"/>
      <c r="L1" s="57"/>
      <c r="M1" s="57"/>
      <c r="N1" s="60"/>
      <c r="O1" s="57"/>
      <c r="P1" s="61"/>
      <c r="Q1" s="61"/>
      <c r="R1" s="62"/>
      <c r="S1" s="63"/>
      <c r="T1" s="64"/>
    </row>
    <row r="2" spans="1:20" ht="39">
      <c r="A2" s="54"/>
      <c r="B2" s="55"/>
      <c r="C2" s="56"/>
      <c r="D2" s="65" t="s">
        <v>174</v>
      </c>
      <c r="E2" s="59" t="s">
        <v>175</v>
      </c>
      <c r="F2" s="66" t="s">
        <v>176</v>
      </c>
      <c r="G2" s="65" t="s">
        <v>91</v>
      </c>
      <c r="H2" s="67">
        <v>2</v>
      </c>
      <c r="I2" s="68" t="s">
        <v>177</v>
      </c>
      <c r="J2" s="68" t="s">
        <v>178</v>
      </c>
      <c r="K2" s="67">
        <v>7</v>
      </c>
      <c r="L2" s="68" t="s">
        <v>179</v>
      </c>
      <c r="M2" s="68" t="s">
        <v>178</v>
      </c>
      <c r="N2" s="67">
        <v>2</v>
      </c>
      <c r="O2" s="68" t="s">
        <v>180</v>
      </c>
      <c r="P2" s="69">
        <v>150000</v>
      </c>
      <c r="Q2" s="61">
        <f t="shared" ref="Q2:Q3" si="0">P2*N2*K2*H2</f>
        <v>4200000</v>
      </c>
      <c r="R2" s="62"/>
      <c r="S2" s="70" t="s">
        <v>181</v>
      </c>
      <c r="T2" s="71" t="s">
        <v>118</v>
      </c>
    </row>
    <row r="3" spans="1:20" ht="39">
      <c r="A3" s="54"/>
      <c r="B3" s="55"/>
      <c r="C3" s="56"/>
      <c r="D3" s="65" t="s">
        <v>174</v>
      </c>
      <c r="E3" s="72" t="s">
        <v>182</v>
      </c>
      <c r="F3" s="72" t="s">
        <v>176</v>
      </c>
      <c r="G3" s="73" t="s">
        <v>91</v>
      </c>
      <c r="H3" s="74">
        <v>2</v>
      </c>
      <c r="I3" s="75" t="s">
        <v>177</v>
      </c>
      <c r="J3" s="75" t="s">
        <v>178</v>
      </c>
      <c r="K3" s="74">
        <v>7</v>
      </c>
      <c r="L3" s="75" t="s">
        <v>179</v>
      </c>
      <c r="M3" s="75" t="s">
        <v>178</v>
      </c>
      <c r="N3" s="74">
        <v>8</v>
      </c>
      <c r="O3" s="75" t="s">
        <v>180</v>
      </c>
      <c r="P3" s="76">
        <v>150000</v>
      </c>
      <c r="Q3" s="77">
        <f t="shared" si="0"/>
        <v>16800000</v>
      </c>
      <c r="R3" s="78"/>
      <c r="S3" s="79" t="s">
        <v>183</v>
      </c>
      <c r="T3" s="80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TB 2021</vt:lpstr>
      <vt:lpstr>Sheet1</vt:lpstr>
      <vt:lpstr>'TB 2021'!Print_Area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2021-08-19T00:43:51Z</cp:lastPrinted>
  <dcterms:created xsi:type="dcterms:W3CDTF">2021-04-20T01:50:04Z</dcterms:created>
  <dcterms:modified xsi:type="dcterms:W3CDTF">2022-06-17T09:45:45Z</dcterms:modified>
</cp:coreProperties>
</file>