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K DESK 2022\DAK 2022 MARET\"/>
    </mc:Choice>
  </mc:AlternateContent>
  <xr:revisionPtr revIDLastSave="0" documentId="13_ncr:1_{755876F7-A978-4162-A554-59999006611A}" xr6:coauthVersionLast="47" xr6:coauthVersionMax="47" xr10:uidLastSave="{00000000-0000-0000-0000-000000000000}"/>
  <bookViews>
    <workbookView xWindow="-110" yWindow="-110" windowWidth="19420" windowHeight="10420" xr2:uid="{8784BF1F-4FD7-4A96-A7DE-1693B453FBF5}"/>
  </bookViews>
  <sheets>
    <sheet name=" RAB DAK GLOBAL" sheetId="1" r:id="rId1"/>
    <sheet name="kode" sheetId="2" r:id="rId2"/>
  </sheets>
  <definedNames>
    <definedName name="_xlnm.Print_Area" localSheetId="0">' RAB DAK GLOBAL'!$A$1:$W$199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9" i="1" l="1"/>
  <c r="U109" i="1" s="1"/>
  <c r="T192" i="1" l="1"/>
  <c r="U192" i="1" s="1"/>
  <c r="T191" i="1"/>
  <c r="U191" i="1" s="1"/>
  <c r="T190" i="1"/>
  <c r="U190" i="1" s="1"/>
  <c r="T189" i="1"/>
  <c r="U188" i="1" s="1"/>
  <c r="T187" i="1"/>
  <c r="U187" i="1" s="1"/>
  <c r="T186" i="1"/>
  <c r="T185" i="1"/>
  <c r="T184" i="1"/>
  <c r="T183" i="1"/>
  <c r="T182" i="1"/>
  <c r="T179" i="1"/>
  <c r="U179" i="1" s="1"/>
  <c r="U178" i="1" s="1"/>
  <c r="T177" i="1"/>
  <c r="T176" i="1"/>
  <c r="T175" i="1"/>
  <c r="T174" i="1"/>
  <c r="T173" i="1"/>
  <c r="U173" i="1" s="1"/>
  <c r="U172" i="1" s="1"/>
  <c r="T171" i="1"/>
  <c r="U171" i="1" s="1"/>
  <c r="T170" i="1"/>
  <c r="U170" i="1" s="1"/>
  <c r="T168" i="1"/>
  <c r="U168" i="1" s="1"/>
  <c r="U167" i="1"/>
  <c r="T167" i="1"/>
  <c r="T166" i="1"/>
  <c r="U166" i="1" s="1"/>
  <c r="U162" i="1"/>
  <c r="T161" i="1"/>
  <c r="U161" i="1" s="1"/>
  <c r="T160" i="1"/>
  <c r="U160" i="1" s="1"/>
  <c r="T159" i="1"/>
  <c r="T158" i="1"/>
  <c r="T157" i="1"/>
  <c r="U155" i="1" s="1"/>
  <c r="T156" i="1"/>
  <c r="T155" i="1"/>
  <c r="T154" i="1"/>
  <c r="T153" i="1"/>
  <c r="T152" i="1"/>
  <c r="U152" i="1" s="1"/>
  <c r="T151" i="1"/>
  <c r="U151" i="1" s="1"/>
  <c r="T150" i="1"/>
  <c r="U150" i="1" s="1"/>
  <c r="T149" i="1"/>
  <c r="U149" i="1" s="1"/>
  <c r="T148" i="1"/>
  <c r="T147" i="1"/>
  <c r="T146" i="1"/>
  <c r="U143" i="1"/>
  <c r="U142" i="1"/>
  <c r="U141" i="1"/>
  <c r="U140" i="1"/>
  <c r="U139" i="1"/>
  <c r="T138" i="1"/>
  <c r="U138" i="1" s="1"/>
  <c r="T137" i="1"/>
  <c r="U137" i="1" s="1"/>
  <c r="U136" i="1"/>
  <c r="T135" i="1"/>
  <c r="U135" i="1" s="1"/>
  <c r="U134" i="1"/>
  <c r="U133" i="1"/>
  <c r="U132" i="1"/>
  <c r="U131" i="1"/>
  <c r="T131" i="1"/>
  <c r="U130" i="1"/>
  <c r="U129" i="1"/>
  <c r="U128" i="1"/>
  <c r="U127" i="1"/>
  <c r="U126" i="1"/>
  <c r="U125" i="1"/>
  <c r="U124" i="1"/>
  <c r="T123" i="1"/>
  <c r="U123" i="1" s="1"/>
  <c r="T122" i="1"/>
  <c r="U122" i="1" s="1"/>
  <c r="T120" i="1"/>
  <c r="U120" i="1" s="1"/>
  <c r="U119" i="1"/>
  <c r="T119" i="1"/>
  <c r="T118" i="1"/>
  <c r="U117" i="1"/>
  <c r="T117" i="1"/>
  <c r="T115" i="1"/>
  <c r="U115" i="1" s="1"/>
  <c r="T114" i="1"/>
  <c r="T113" i="1"/>
  <c r="T112" i="1"/>
  <c r="U112" i="1" s="1"/>
  <c r="T111" i="1"/>
  <c r="T110" i="1"/>
  <c r="T108" i="1"/>
  <c r="U108" i="1" s="1"/>
  <c r="U107" i="1"/>
  <c r="T106" i="1"/>
  <c r="T105" i="1"/>
  <c r="T104" i="1"/>
  <c r="T103" i="1"/>
  <c r="T102" i="1"/>
  <c r="T101" i="1"/>
  <c r="T100" i="1"/>
  <c r="T99" i="1"/>
  <c r="U99" i="1" s="1"/>
  <c r="T98" i="1"/>
  <c r="T97" i="1"/>
  <c r="U97" i="1" s="1"/>
  <c r="T96" i="1"/>
  <c r="U96" i="1" s="1"/>
  <c r="U95" i="1"/>
  <c r="T94" i="1"/>
  <c r="U94" i="1" s="1"/>
  <c r="U93" i="1"/>
  <c r="T93" i="1"/>
  <c r="U92" i="1"/>
  <c r="T91" i="1"/>
  <c r="T90" i="1"/>
  <c r="T89" i="1"/>
  <c r="U89" i="1" s="1"/>
  <c r="U88" i="1"/>
  <c r="U87" i="1"/>
  <c r="U86" i="1"/>
  <c r="T85" i="1"/>
  <c r="U85" i="1" s="1"/>
  <c r="T81" i="1"/>
  <c r="U81" i="1" s="1"/>
  <c r="T80" i="1"/>
  <c r="U80" i="1" s="1"/>
  <c r="T79" i="1"/>
  <c r="U79" i="1" s="1"/>
  <c r="T77" i="1"/>
  <c r="T76" i="1"/>
  <c r="T75" i="1"/>
  <c r="T74" i="1"/>
  <c r="U71" i="1"/>
  <c r="T70" i="1"/>
  <c r="U69" i="1"/>
  <c r="T68" i="1"/>
  <c r="U66" i="1" s="1"/>
  <c r="T67" i="1"/>
  <c r="T64" i="1"/>
  <c r="T63" i="1"/>
  <c r="T62" i="1"/>
  <c r="T61" i="1"/>
  <c r="T60" i="1"/>
  <c r="T59" i="1"/>
  <c r="T57" i="1"/>
  <c r="T56" i="1"/>
  <c r="U55" i="1" s="1"/>
  <c r="T54" i="1"/>
  <c r="T53" i="1"/>
  <c r="U52" i="1" s="1"/>
  <c r="T51" i="1"/>
  <c r="T50" i="1"/>
  <c r="T49" i="1"/>
  <c r="T48" i="1"/>
  <c r="T45" i="1"/>
  <c r="T44" i="1"/>
  <c r="U43" i="1" s="1"/>
  <c r="T42" i="1"/>
  <c r="T41" i="1"/>
  <c r="T40" i="1"/>
  <c r="T39" i="1"/>
  <c r="U38" i="1" s="1"/>
  <c r="T37" i="1"/>
  <c r="T36" i="1"/>
  <c r="U35" i="1" s="1"/>
  <c r="T34" i="1"/>
  <c r="T33" i="1"/>
  <c r="U32" i="1" s="1"/>
  <c r="T31" i="1"/>
  <c r="T30" i="1"/>
  <c r="T29" i="1"/>
  <c r="T28" i="1"/>
  <c r="T27" i="1"/>
  <c r="T26" i="1"/>
  <c r="T25" i="1"/>
  <c r="T24" i="1"/>
  <c r="T23" i="1"/>
  <c r="T22" i="1"/>
  <c r="T19" i="1"/>
  <c r="U18" i="1" s="1"/>
  <c r="T16" i="1"/>
  <c r="T15" i="1"/>
  <c r="T14" i="1"/>
  <c r="T13" i="1"/>
  <c r="T12" i="1"/>
  <c r="T11" i="1"/>
  <c r="T10" i="1"/>
  <c r="U47" i="1" l="1"/>
  <c r="U58" i="1"/>
  <c r="U73" i="1"/>
  <c r="U65" i="1" s="1"/>
  <c r="U113" i="1"/>
  <c r="U182" i="1"/>
  <c r="U180" i="1" s="1"/>
  <c r="U9" i="1"/>
  <c r="U8" i="1" s="1"/>
  <c r="T194" i="1"/>
  <c r="U21" i="1"/>
  <c r="U104" i="1"/>
  <c r="U110" i="1"/>
  <c r="U146" i="1"/>
  <c r="U46" i="1"/>
  <c r="U78" i="1"/>
  <c r="U145" i="1"/>
  <c r="U144" i="1" s="1"/>
  <c r="U169" i="1"/>
  <c r="U165" i="1"/>
  <c r="U164" i="1" s="1"/>
  <c r="U181" i="1" l="1"/>
  <c r="U6" i="1"/>
  <c r="U3" i="1" s="1"/>
  <c r="U7" i="1"/>
</calcChain>
</file>

<file path=xl/sharedStrings.xml><?xml version="1.0" encoding="utf-8"?>
<sst xmlns="http://schemas.openxmlformats.org/spreadsheetml/2006/main" count="1524" uniqueCount="358">
  <si>
    <t xml:space="preserve">RENCANA ANGGARAN BIAYA (RAB) BANTUAN OPERASIONAL KESEHATAN PUSKESMAS
DANA ALOKASI KHUSUS NONFISIK BIDANG KESEHATAN TA 2022
DINAS KESEHATAN, PENGENDALIAN PENDUDUK DAN KELUARGA BERENCANA </t>
  </si>
  <si>
    <t>PUSKESMAS TANAH HABANG</t>
  </si>
  <si>
    <t>:</t>
  </si>
  <si>
    <t>PAGU INDIKATIF</t>
  </si>
  <si>
    <t>No</t>
  </si>
  <si>
    <t>KOMPONEN RINCIAN MENU KEGIATAN</t>
  </si>
  <si>
    <t>KOMPONEN PEMBIAYAAN</t>
  </si>
  <si>
    <t>URAIAN KOMPONEN</t>
  </si>
  <si>
    <t>SATUAN</t>
  </si>
  <si>
    <t>RINCIAN</t>
  </si>
  <si>
    <t>HARGA SATUAN</t>
  </si>
  <si>
    <t>SUB TOTAL</t>
  </si>
  <si>
    <t>JUMLAH TOTAL</t>
  </si>
  <si>
    <r>
      <rPr>
        <b/>
        <sz val="10"/>
        <rFont val="Arial"/>
        <family val="2"/>
      </rPr>
      <t>KODE
REKENING</t>
    </r>
  </si>
  <si>
    <t>DETAIL</t>
  </si>
  <si>
    <t>Jumlah Total Kebutuhan Anggaran</t>
  </si>
  <si>
    <t>UKM ESENSIAL</t>
  </si>
  <si>
    <t>Upaya Penurunan AKI-AKB</t>
  </si>
  <si>
    <t>Surveilans Kesehatan Ibu dan Bayi</t>
  </si>
  <si>
    <t>SUB KEGIATAN</t>
  </si>
  <si>
    <t>PROGRAM</t>
  </si>
  <si>
    <t>a</t>
  </si>
  <si>
    <t>Orientasi kader dalam pelacakan kematian wanita usia subur</t>
  </si>
  <si>
    <t>5.2.1.01.52</t>
  </si>
  <si>
    <t>Belanja makanan dan minuman rapat</t>
  </si>
  <si>
    <t>makan minum pertemuan</t>
  </si>
  <si>
    <t>porsi</t>
  </si>
  <si>
    <t>x</t>
  </si>
  <si>
    <t>hari</t>
  </si>
  <si>
    <t>kali</t>
  </si>
  <si>
    <t>Pengelolaan Pelayanan Kesehatan Ibu Hamil</t>
  </si>
  <si>
    <t>KIA/KB</t>
  </si>
  <si>
    <t>5.2.1.23.03</t>
  </si>
  <si>
    <t>Belanja perjalanan dinas dalam kota-perjalanan dinas dalam daerah</t>
  </si>
  <si>
    <t>Pejalanan dinas dalam daerah ke desa</t>
  </si>
  <si>
    <t>Orang/Hari</t>
  </si>
  <si>
    <t>orang</t>
  </si>
  <si>
    <t>KIA</t>
  </si>
  <si>
    <t>b</t>
  </si>
  <si>
    <t>Pelaksanaan otopsi verbal kematian maternal - neonatal (transportasi)</t>
  </si>
  <si>
    <t>Belanja perjalanan dinas dalam kota - perjalanan dinas dalam daerah</t>
  </si>
  <si>
    <t>Perjalanan dinas dalam daerah ke desa</t>
  </si>
  <si>
    <t>kasus</t>
  </si>
  <si>
    <t>Pengelolaan Pelayanan Kesehatan Ibu Bersalin</t>
  </si>
  <si>
    <t>c</t>
  </si>
  <si>
    <t>Pendataan dan pemetaan sasaran bumil, bersalin, nifas, dan bayi</t>
  </si>
  <si>
    <t>desa</t>
  </si>
  <si>
    <t>PengelolaanPelayanan Kesehatan Bayi Baru lahir</t>
  </si>
  <si>
    <t>d</t>
  </si>
  <si>
    <t>Pelacakan kasus hipotiroid kongenital</t>
  </si>
  <si>
    <t>Pengelolaan Pelayanan Kesehatan Bayi Baru lahir</t>
  </si>
  <si>
    <t>e</t>
  </si>
  <si>
    <t>Orientasi e-kohort</t>
  </si>
  <si>
    <t>Makan minum pertemuan</t>
  </si>
  <si>
    <t>Porsi</t>
  </si>
  <si>
    <t>f</t>
  </si>
  <si>
    <t>Rapat koordinasi validasi dan evaluasi data PWS KIA</t>
  </si>
  <si>
    <t>Gerakan Perempuan Pekerja Sehat Produktif (GP2SP)</t>
  </si>
  <si>
    <t>Peningkatan Mutu Layanan Ibu dan Bayi Baru Lahir di Puskesmas dan Rumah Sakit</t>
  </si>
  <si>
    <t>Transport pengiriman sampel SHK dari FKTP ke jasa pengiriman</t>
  </si>
  <si>
    <t>Perjalanan dinas dalam daerah ke kabupaten</t>
  </si>
  <si>
    <t>Peningkatan pemberdayaan masyarakat melalui UKBM dalam upaya penurunan AKI AKB terintegrasi dengan upaya perbaikan gizi masyarakat</t>
  </si>
  <si>
    <t>Pemeriksaan Kesehatan, Pemberian Tablet Tambah Darah, Edukasi Gizi Seimbang, dan Pendidikan Kespro Pada Anak Usia sekolah dan Remaja</t>
  </si>
  <si>
    <t>Pembinaan Penerapan Protokol Kesehatan di satuan Pendidikan</t>
  </si>
  <si>
    <t>Belanja perjalanan dinas dalam kota ke sekolah (UKS)</t>
  </si>
  <si>
    <t>Orang/Kali</t>
  </si>
  <si>
    <t>Sekolah</t>
  </si>
  <si>
    <t>Pengelolaan Pelayanan Kesehatan Pada Usia Pendidikan Dasar</t>
  </si>
  <si>
    <t>UKS</t>
  </si>
  <si>
    <t>Belanja perjalanan dinas dalam kota ke sekolah (Promkes)</t>
  </si>
  <si>
    <t>PROMKES</t>
  </si>
  <si>
    <t>Penguatan UKS/M dan TP UKS/M</t>
  </si>
  <si>
    <t>Konsumsi</t>
  </si>
  <si>
    <t>Sekoah</t>
  </si>
  <si>
    <t>Belanja perjalanan dinas dalam kota ke sekolah</t>
  </si>
  <si>
    <t>Koordinasi Pelayanan Kesehatan Peduli Remaja</t>
  </si>
  <si>
    <t>52.1.23.03</t>
  </si>
  <si>
    <t>Peningkatan Upaya Promosi Kesehatan, Advokasi, Kemitraan dan Pemberdayaan Masyarakat</t>
  </si>
  <si>
    <t>PKPR</t>
  </si>
  <si>
    <t>Pengembangan dan Pelaksanaan Posyandu Remaja</t>
  </si>
  <si>
    <t>Pendidikan Kesehatan Reproduksi pada Remaja</t>
  </si>
  <si>
    <t>Pejalanan dinas dalam daerah ke Sekolah</t>
  </si>
  <si>
    <t>sekolah</t>
  </si>
  <si>
    <t>Pelaksanaan Pemeriksaan Kesehatan Anak
usia sekolah dan Remaja</t>
  </si>
  <si>
    <t>g</t>
  </si>
  <si>
    <t>Pendampingan dan evaluasi Pelaksanaan
Pemberian TTD Pada Remaja Putri</t>
  </si>
  <si>
    <t>Pengelolaan Pelayanan Kesehatan Gizi Masyarakat</t>
  </si>
  <si>
    <t>GIZI</t>
  </si>
  <si>
    <t>h</t>
  </si>
  <si>
    <t>Pembinaan Kader Kesehatan Remaja</t>
  </si>
  <si>
    <t>Belanja Perjalanan Dinas</t>
  </si>
  <si>
    <t>Pejalanan dinas dalam daerah ke Desa</t>
  </si>
  <si>
    <t>Pelayanan Kesehatan Reproduksi Bagi Calon Pengantin, Pasangan Usia Subur (PUS)</t>
  </si>
  <si>
    <t>a.</t>
  </si>
  <si>
    <t>Pertemuan koordinasi dengan KUA atau lembaga Agama di Puskesmas</t>
  </si>
  <si>
    <t>Pejalanan dinas dalam daerah ke Kecamatan</t>
  </si>
  <si>
    <t>KIA/ KB</t>
  </si>
  <si>
    <t>Penyuluhan dan Pelayanan KB di Posyandu/Posbindu PTM</t>
  </si>
  <si>
    <t>Program Perencanaan dan Pencegahan Kompliikasi Terintegrasi Desa Siaga</t>
  </si>
  <si>
    <t>Orientasi P4K bagi bidan, kepala desa/kelurahan kader, tokoh masyarakat desa, dll</t>
  </si>
  <si>
    <t>Transportasi calon pendonor darah</t>
  </si>
  <si>
    <t>0rang</t>
  </si>
  <si>
    <t>Pelaksanaan Kelas Ibu (Kelas Ibu Hamil, Kelas Ibu Balita)</t>
  </si>
  <si>
    <t>Pelaksanaan Kelas Ibu hamil</t>
  </si>
  <si>
    <t>kelas</t>
  </si>
  <si>
    <t>Pelaksanaan Kelas Ibu balita</t>
  </si>
  <si>
    <t>Pengelolaan Pelayanan Kesehatan Balita</t>
  </si>
  <si>
    <t>Pendampingan ibu hamil, ibu nifas, dan bayi (termasuk pemantauan faktor risiko/ komplikasi), oleh kader/ mahasiswa/ fasilitator/ tenaga lainnya</t>
  </si>
  <si>
    <t>Kunjungan rumah bagi ibu hamil, ibu nifas, neonatus, dan bayi oleh kader / mahasiswa / fasilitator / tenaga lainnya</t>
  </si>
  <si>
    <t>Kunjungan lapangan untuk pembinaan maupun monev (termasuk pelayanan kunjungan antenatal dan kunjungan neonatal lengkap)</t>
  </si>
  <si>
    <t>Upaya Perbaikan Gizi Masyarakat</t>
  </si>
  <si>
    <t>Surveilans Gizi</t>
  </si>
  <si>
    <t>Pelacakan dan Pendampingan intervensi gizi pada bumil KEK, balita yang memiliki gangguan pertumbuhan/bermasalah status gizinya</t>
  </si>
  <si>
    <t>Edukasi penyuluhan kepada masyarakat pentingnya pemantauan pertumbuhan dan peningkatan ketahanan gizi</t>
  </si>
  <si>
    <t>pos</t>
  </si>
  <si>
    <t>Pendataan dan pemutakhiran sasaran program kesehatan terintegrasi dalam upaya perbaikan gizi masyarakat</t>
  </si>
  <si>
    <t>j</t>
  </si>
  <si>
    <t>Peningkatan cakupan pelayanan melalui kunjungan rumah, sweeping balita yang tidak datang ke posyandu</t>
  </si>
  <si>
    <t>Konvergensi LP/LS dalam upaya percepatan perbaikan gizi masyarakat</t>
  </si>
  <si>
    <t>Pemberdayaan Masyarakat, kader, tokoh
masyarakat, tokoh agama dalam upaya
percepatan perbaikan gizi masyarakat di tingkat
kecamatan
Pemantauan</t>
  </si>
  <si>
    <t>Pejalanan dinas dalam daerah ke Puskesmas/desa</t>
  </si>
  <si>
    <t>Desa</t>
  </si>
  <si>
    <t>Pemantauan Tumbuh Kembang Balita</t>
  </si>
  <si>
    <t>Penimbangan rutin balita, dan pemantauan tumbuh kembang</t>
  </si>
  <si>
    <t>Pelaksanaan stimulasi, deteksi, dan intervensi dini tumbuh kembang (SDIDTK) di posyandu, PAUD dan TK</t>
  </si>
  <si>
    <t>Pemeriksaan dan Pengawasan Kualitas Air dan Sanitasi Dasar</t>
  </si>
  <si>
    <t xml:space="preserve">Inspeksi Kesehatan Lingkungan untuk sarana air minum dan sanitasi dasar
</t>
  </si>
  <si>
    <t>Orang/kali</t>
  </si>
  <si>
    <t>sarana</t>
  </si>
  <si>
    <t>Pengelolaan Pelayanan Kesehatan Lingkungan</t>
  </si>
  <si>
    <t>KESLING</t>
  </si>
  <si>
    <t>Pengambilan data sanitasi dan air tingkat rumah tangga</t>
  </si>
  <si>
    <t>Orientasi STBM , PKAM bagi Natural Leader dan pemangku kepentingan lainnya</t>
  </si>
  <si>
    <t>5.2.1.01.26</t>
  </si>
  <si>
    <t>Belanja alat/bahan untuk kegiatan kantor - Bahan cetak</t>
  </si>
  <si>
    <t>Penggandaan</t>
  </si>
  <si>
    <t>Lembar</t>
  </si>
  <si>
    <t>lembar</t>
  </si>
  <si>
    <t>nasi kotak</t>
  </si>
  <si>
    <t>snack</t>
  </si>
  <si>
    <t>Upaya Gerakan Masyarakat Hidup Sehat (GERMAS)</t>
  </si>
  <si>
    <t>Penggerakkan Gerakan Masyarakat Hidup Sehat</t>
  </si>
  <si>
    <t>Kegiatan penggerakkan tokoh masyarakat, tokoh
agama, kader, fasilitator desa, kelompok
masyarakat lainnya untuk melakukan kegiatan
Germas.</t>
  </si>
  <si>
    <t>Pelaksanaan Germas, Aktifitas Fisik, Pemeriksaan Kesehatan Berkala, dan Edukasi Gizi Seimbang di tingkat Kecamatan/ wilayah Puskesmas</t>
  </si>
  <si>
    <t>Edukasi gizi seimbang (makan buah dan sayur di semua tatanan (sekolah/UKS, ibadah, kantor pemerintahan/non pemerintahan, melibatkan organisasi profesi, ormas, forum pemuda, serta melalui UKBM (Posbindu, Posyandu Lansia, Posyandu Remaja, Dasa Wsma, Karang Taruna, Pos UKK, dII)</t>
  </si>
  <si>
    <t>Pejalanan dinas dalam daerah ke desa (Pos UKK)</t>
  </si>
  <si>
    <t>Pengelolaan Pelayanan Kesehatan Kerja dan Olahraga</t>
  </si>
  <si>
    <t>KES. KERJA</t>
  </si>
  <si>
    <t>Kampanye lokal dalam mendukung pelaksanaan Germas</t>
  </si>
  <si>
    <t>Upaya Kesehatan Olahraga</t>
  </si>
  <si>
    <t>Pengukuran kebugaran jasmani pada
kelompok masyarakat (calon Jemaah haji,
anak sekolah, dan ASN)</t>
  </si>
  <si>
    <t>Pejalanan dinas dalam daerah ke sekolah</t>
  </si>
  <si>
    <t>KES. OLAHRAGA</t>
  </si>
  <si>
    <t>Nasi Kotak</t>
  </si>
  <si>
    <t>PKM</t>
  </si>
  <si>
    <t>Snack</t>
  </si>
  <si>
    <t>Pejalanan dinas dalam daerah ke kabupaten</t>
  </si>
  <si>
    <t>kabupaten</t>
  </si>
  <si>
    <t>Upaya deteksi dini, preventif, dan respons penyakit</t>
  </si>
  <si>
    <t>Surveilans Kejadian Ikutan Paska Imunisasi (KIPI) pelaksanaan imunisasi</t>
  </si>
  <si>
    <t>Perjalanan dinas dalam daerah ke Posyandu/ desa</t>
  </si>
  <si>
    <t>Pengelolaan Surveilans Kesehatan</t>
  </si>
  <si>
    <t>IMUNISASI</t>
  </si>
  <si>
    <t>Validasi sasaran, hasil cakupan imunisasi dan Rapid Convinience Assessment (RCA)</t>
  </si>
  <si>
    <t>Perjalanan dinas dalam daerah ke sekolah</t>
  </si>
  <si>
    <t>Verifikasi rumor dugaan KLB</t>
  </si>
  <si>
    <t>Perjalanan dinas dalam daerah ke Desa (Surveilans)</t>
  </si>
  <si>
    <t>SURVEILANS</t>
  </si>
  <si>
    <t>Verifikasi Sinyal dan Respon cepat Sistem Kewaspadaan Dini dan Respon (SKDR).</t>
  </si>
  <si>
    <t>Pengambilan dan Pengiriman spesimen penyakit berpotensi KLB ke laboratorium kesehatan daerah atau laboratorium rujukan pemerintah di kab/kota</t>
  </si>
  <si>
    <t>Pelacakan kasus Kronis atau kasus ikutan atau hasil reaksi minum obat pada Pemberian Obat Pencegah Masal (POPM).</t>
  </si>
  <si>
    <t>Penyelidikan Epidemiologi (PE) penyakit potensi KLB dan penanggulangan KLB.</t>
  </si>
  <si>
    <t>SURVEILANS &amp; MALARIA</t>
  </si>
  <si>
    <t>Analisa hasil Penyelidikan Epidemiologi (PE) dan diseminasi informasi di wilayah kerja puskesmas.</t>
  </si>
  <si>
    <t>Pelacakan kontak kasus KLB</t>
  </si>
  <si>
    <t>Pelaksanaan surveilans migrasi malaria.</t>
  </si>
  <si>
    <t>Surveilans Penyakit Tidak Menular (PTM) dan penyakit berpotensi KLB termasuk Penyakit Infeksi Emerging (PIE) di masyarakat</t>
  </si>
  <si>
    <t>Perjalanan dinas dalam daerah ke Desa (PTM)</t>
  </si>
  <si>
    <t>PTM &amp; PERKESMAS P2P Rp 7.200.000</t>
  </si>
  <si>
    <t>Pejalanan dinas dalam daerah ke desa (kesehatan indera)</t>
  </si>
  <si>
    <t>KES. INDRA Rp. 2.400.000</t>
  </si>
  <si>
    <t>Pejalanan dinas dalam daerah ke desa (lansia)</t>
  </si>
  <si>
    <t>Orang</t>
  </si>
  <si>
    <t xml:space="preserve">Desa </t>
  </si>
  <si>
    <t>Kali</t>
  </si>
  <si>
    <t>USILA Rp. 1.800.000</t>
  </si>
  <si>
    <t>Surveilans penyakit pada situasi khusus dan bencana.</t>
  </si>
  <si>
    <t>Survei anak sekolah dalam rangka pencegahan dan pengendalian penyakit</t>
  </si>
  <si>
    <t>SLTP</t>
  </si>
  <si>
    <t>PTM</t>
  </si>
  <si>
    <t>Surveilans binatang pembawa penyakit serta pengiriman spesimen untuk konfirmasi.</t>
  </si>
  <si>
    <t>RABIES/ MALARIA</t>
  </si>
  <si>
    <t>Belanja Alat Pelindung Diri (APD) untuk surveilans dalam rangka Pencegahan dan Pengendalian Penyakit terutama untuk penyelidikan epidemiologi dan pelacakan kontak</t>
  </si>
  <si>
    <t>Validasi sasaran, hasil cakupan GME, Depresi, ODGJ Berat, Penyalahgunaan Napza dan Bunuh Diri</t>
  </si>
  <si>
    <t>Pejalanan dinas dalam daerah ke desa/ Sekolah</t>
  </si>
  <si>
    <t>Pengelolaan Pelayanan Kesehatan Orang  dengan Gangguan Jiwa Berat</t>
  </si>
  <si>
    <t>KES. JIWA/ NAPZA</t>
  </si>
  <si>
    <t>Deteksi dini kasus HIV/AIDS, TBC, Hepatitis, Malaria dan penyakit menular lainnya pada Ibu hamil dan kelompok berisiko.</t>
  </si>
  <si>
    <t>Perjalanan dinas dalam daerah ke desa (HIV/Hepatitis)</t>
  </si>
  <si>
    <t>Pengelolaan Pelayanan Kesehatan Orang  dengan resiko Terinfeksi HIV</t>
  </si>
  <si>
    <t>HIV/ HEPATITIS</t>
  </si>
  <si>
    <t>Perjalanan dinas dalam daerah ke desa (TBC)</t>
  </si>
  <si>
    <t>Pengelolaan Pelayanan Kesehatan Orang Terduga Tuberkulosis</t>
  </si>
  <si>
    <t>TB</t>
  </si>
  <si>
    <t>Deteksi dini faktor risiko PTM di posbindu PTM dan Posyandu lansia.</t>
  </si>
  <si>
    <t>Perjalanan dinas dalam daerah ke Desa (Posbindu HT)</t>
  </si>
  <si>
    <t>bulan</t>
  </si>
  <si>
    <t>Pengelolaan Pelayanan Kesehatan Penderita Hipertensi</t>
  </si>
  <si>
    <t>PTM Rp.27.000.000</t>
  </si>
  <si>
    <t>Perjalanan dinas dalam daerah ke Desa (Posbindu DM)</t>
  </si>
  <si>
    <t>Pengelolaan Pelayanan Kesehatan Penderita Diabetes Melitus</t>
  </si>
  <si>
    <t>Belanja Alat/bahan untuk kegiatan Kantor-Bahan cetak</t>
  </si>
  <si>
    <t>Penggandaan/ Fotokopi</t>
  </si>
  <si>
    <t>tahun</t>
  </si>
  <si>
    <t>Perjalanan dinas dalam daerah ke Desa (Posyandu Usila)</t>
  </si>
  <si>
    <t>USILA</t>
  </si>
  <si>
    <t>Penemuan kasus PD3I, kasus kontak TB dan kasus mangkir, kasus kontak kusta serta orang dengan gangguan jiwa serta penyakit lainnya.</t>
  </si>
  <si>
    <t>Perjalanan dinas dalam daerah ke Desa( TBC)</t>
  </si>
  <si>
    <t>TB Rp. 3.600.000</t>
  </si>
  <si>
    <t>Perjalanan dinas dalam daerah ke Desa (Kusta)</t>
  </si>
  <si>
    <t>KUSTA Rp.1.800.000</t>
  </si>
  <si>
    <t>Pejalanan dinas dalam daerah ke desa/ Sekolah (kesehatan jiwa)</t>
  </si>
  <si>
    <t>Kunjungan ulang kasus Acute Flaccyd Paralysis (AFP).</t>
  </si>
  <si>
    <t>Konseling dan deteksi dini masalah kesehatan jiwa dan napza.</t>
  </si>
  <si>
    <t>Pelaksanaan pelayanan imunisasi baik imunisasi rutin, pengenalan antigen baru, imunisasi tambahan, maupun kegiatan defaulter tracking.</t>
  </si>
  <si>
    <t>Perjalanan dinas dalam daerah ke Posyandu</t>
  </si>
  <si>
    <t>Perjalanan dinas dalam daerah ke sekolah (BIAS)</t>
  </si>
  <si>
    <t>Sosialisasi pelaksanaan imunisasi rutin kepada orangtua dan Bulan Imunisasi Anak Sekolah (BIAS) kepada guru dan wali murid.</t>
  </si>
  <si>
    <t>Pemberian Obat Pencegah Masal (POPM) untuk pencegahan penyakit.</t>
  </si>
  <si>
    <t>FILARIA/ KECACINGAN</t>
  </si>
  <si>
    <t>Perjalanan dinas dalam daerah ke Sekolah (SD/MI/TK/KB)</t>
  </si>
  <si>
    <t>Advokasi/sosialisasi/lokakarya/rapat koordinasi Lintas Sektor (LS)/ Lintas Program (LP) terkait pencegahan dan pengendalian penyakit.</t>
  </si>
  <si>
    <t>Perjalanan dinas dalam daerah ke Desa (POPM)</t>
  </si>
  <si>
    <t>Penyediaan bahan media Komunikasi, Informasi dan Edukasi (KIE).</t>
  </si>
  <si>
    <t>Pendataan sasaran POPM.</t>
  </si>
  <si>
    <t>Perjalanan dinas dalam daerah ke Desa</t>
  </si>
  <si>
    <t>Pengambilan obat POPM ke dinas kesehatan kabupaten/kota.</t>
  </si>
  <si>
    <t>Perjalanan dinas dalam daerah ke Kabupaten</t>
  </si>
  <si>
    <t>Sweeping untuk meningkatkan cakupan POPM, imunisasi dan penyakit menular lainnya.</t>
  </si>
  <si>
    <t>Perjalanan dinas dalam daerah ke Desa (Imunisasi)</t>
  </si>
  <si>
    <t>Pengendalian vektor nyamuk (Pemberantasan Sarang Nyamuk, larvasidasi, fogging, Indoor Residual Spraying (IRS), modifikasi lingkungan).</t>
  </si>
  <si>
    <t>Pejalanan dinas dalam daerah ke desa (Pemberantasan sarang nyamuk)</t>
  </si>
  <si>
    <t>DBD</t>
  </si>
  <si>
    <t>Pemantauan jentik secara berkala.</t>
  </si>
  <si>
    <t>Survei habitat jentik dan nyamuk dewasa.</t>
  </si>
  <si>
    <t>Distribusi kelambu ke kelompok sasaran di desa.</t>
  </si>
  <si>
    <t>Monitoring penggunaan kelambu malaria.</t>
  </si>
  <si>
    <t>Pengawasan standar baku mutu pengendalian vektor dan binatang pembawa penyakit.</t>
  </si>
  <si>
    <t>Evaluasi pengendaian vektor dan binatang pembawa penyakit.</t>
  </si>
  <si>
    <t>Penerapan Kawasan Tanpa Rokok (KTR) untuk Desa Tanpa Asap Rokok</t>
  </si>
  <si>
    <t>Pelatihan petugas konseling Upaya Berhenti Merokok (UBM) di Puskesmas bagi kader kesehatan masyarakat.</t>
  </si>
  <si>
    <t>Monitoring, bimbingan teknis pelaksanaan kegiatan pos pembinaan terpadu (posbindu) penyakit tidak menular oleh petugas puskesmas.</t>
  </si>
  <si>
    <t>Pengendalian faktor risiko lainnya yang dapat menimbulkan penyakit pada situasi KLB, situasi khusus dan bencana.</t>
  </si>
  <si>
    <t>Pelaksanaan Dukungan Kesehatan Jiwa dan Psikososial pada Bencana</t>
  </si>
  <si>
    <t>Pendampingan penderita penyakit menular menahun dan penyakit tidak menular</t>
  </si>
  <si>
    <t>Validasi data laporan hasil POPM dan manajemen kasus filariasis.</t>
  </si>
  <si>
    <t>Perjalanan dinas dalam daerah ke Kabupten</t>
  </si>
  <si>
    <t>Kunjungan rumah untuk tatalaksana/manajemen kasus filariasis.</t>
  </si>
  <si>
    <t>Follow up tatalaksana dan pencegahan cacat kasus kusta dan penyakit menular lainnya serta gangguan jiwa.</t>
  </si>
  <si>
    <t>Pendampingan rujukan kasus gangguan jiwa dan napza</t>
  </si>
  <si>
    <t>Pembentukan dan pengaktifan, serta pembinaan kader kesehatan program P2P serta masalah kesehatan jiwa dan Napza.</t>
  </si>
  <si>
    <t>Orientasi/pembekalan/peningkatan kapasitas SDM bagi kader kesehatan untuk peningkatan P2P.</t>
  </si>
  <si>
    <t>Pertemuan berkala kader kesehatan untuk P2P.</t>
  </si>
  <si>
    <t>Monitoring dan bimbingan teknis kader kesehatan oleh petugas puskesmas.</t>
  </si>
  <si>
    <t>Koordinasi terpadu lintas program/lintas sektor tentang pencegahan dan pengendalian penyakit tingkat puskesmas</t>
  </si>
  <si>
    <t>STBM Desa/ Kelurahan Prioritas</t>
  </si>
  <si>
    <t>Pelaksanaan STBM Desa/ Kelurahan Prioritas</t>
  </si>
  <si>
    <t>STBM/ KESLING</t>
  </si>
  <si>
    <t>Pemicuan 5 Pilar STBM</t>
  </si>
  <si>
    <t>Identiifkasi masalah dan analisis situasi perilaku kesehatan</t>
  </si>
  <si>
    <t xml:space="preserve">Monitoring paska pemicuan </t>
  </si>
  <si>
    <t>pembuatan dan update peta sanitasi dan buku kader</t>
  </si>
  <si>
    <t>Kampanye 5 pilar STBM</t>
  </si>
  <si>
    <t>Kampanye Hygiene Sanitasi Sekolah</t>
  </si>
  <si>
    <t>Surveilans Kualitas air</t>
  </si>
  <si>
    <t>Verifikasi Desa Stop buang air besar sembarangan BABS)</t>
  </si>
  <si>
    <t>Dukungan operasional UKM Tim Nusantara</t>
  </si>
  <si>
    <t>Penyediaan Tenaga dengan Perjanjian Kerja</t>
  </si>
  <si>
    <t>Tenaga Promosi Kesehatan</t>
  </si>
  <si>
    <t>5.2.1.04.14</t>
  </si>
  <si>
    <t>Belanja Jasa Tenaga Kesehatan</t>
  </si>
  <si>
    <t>Honor</t>
  </si>
  <si>
    <t>orang/bulan</t>
  </si>
  <si>
    <t>SDMK</t>
  </si>
  <si>
    <t>Tenaga Administrasi Keuangan</t>
  </si>
  <si>
    <t>Ahli Teknologi Labotorium Medik</t>
  </si>
  <si>
    <t>Akselerasi Program Indonesia Sehat dengan Pendekatan Keluarga (PIS-PK)</t>
  </si>
  <si>
    <t>Pelaksanaan kunjungan keluarga dan intervensi awal dalam rangka deteksi dini dan pengelolaan masalah kesehatan terintegrasi melalui pendekatan keluarga</t>
  </si>
  <si>
    <t>PIS-PK</t>
  </si>
  <si>
    <t>Pelaksanaan intervensi lanjut termasuk Perkesmas dalam rangka intervensi hasil PIS-PK</t>
  </si>
  <si>
    <t>Fungsi Manajemen Puskesmas (P1, P2, P3)</t>
  </si>
  <si>
    <t>Lokakarya mini dalam rangka penguatan perencanaan (P1), penggerakan pelaksanaan (P2), pengawasan pengendalian dan penilaian (P3) kinerja Puskesmas serta kegiatan koordinasi lintas sektor lainnya.</t>
  </si>
  <si>
    <t>makan minum pertemuan (puskesmas)</t>
  </si>
  <si>
    <t xml:space="preserve">OP.MANAJEMEN </t>
  </si>
  <si>
    <t>makan minum pertemuan (lintas sektor)</t>
  </si>
  <si>
    <t>Perjalanan dinas dalam daerah ke Puskesmas</t>
  </si>
  <si>
    <t>Puskesmas</t>
  </si>
  <si>
    <t>5.2.1.23.02</t>
  </si>
  <si>
    <t>Biaya komunikasi</t>
  </si>
  <si>
    <t>Biaya komunikasi Puskesmas</t>
  </si>
  <si>
    <t>paket/ bulan</t>
  </si>
  <si>
    <t>paket</t>
  </si>
  <si>
    <t>Upaya Kesehatan Lanjut Usia</t>
  </si>
  <si>
    <t>Pelatihan Caregiver Informal oleh puskesmas</t>
  </si>
  <si>
    <t>Belanja Perjalanan Dinas Dalam Daerah ke desa</t>
  </si>
  <si>
    <t>COVID-19</t>
  </si>
  <si>
    <t>Upaya Pencegahan Pengendalian Covid-19</t>
  </si>
  <si>
    <t>Pelacakan kontak dan Pemantauan harian selama karantina dan/ atau isolasi oleh tracer dan/atau petugas puskesmas</t>
  </si>
  <si>
    <t>Belanja Perjalanan Dinas Dalam Daerah ke desa (pengambilan swab)</t>
  </si>
  <si>
    <t>SURVEILANS COVID 19</t>
  </si>
  <si>
    <t>Belanja Perjalanan Dinas Dalam Daerah ke desa (pemantauan)</t>
  </si>
  <si>
    <t>5.2.1.04.28</t>
  </si>
  <si>
    <t>Belanja Jasa Tenaga Pelayanan Umum</t>
  </si>
  <si>
    <t>Honor tracer</t>
  </si>
  <si>
    <t xml:space="preserve">Insentif pemantauan kontak erat </t>
  </si>
  <si>
    <t>insentif tracer</t>
  </si>
  <si>
    <t>Biaya Komunkasi Pelacakan kontak dan Pemantauan</t>
  </si>
  <si>
    <t>Biaya komunikasi tracer</t>
  </si>
  <si>
    <t>orang/ bulan</t>
  </si>
  <si>
    <t>Honor Pengolah data kasus Covid-19 di puskesmas</t>
  </si>
  <si>
    <t>Pengolah Data</t>
  </si>
  <si>
    <t>Honor pengolah data</t>
  </si>
  <si>
    <t>Biaya Komunikasi untuk pengolah data puskesmas</t>
  </si>
  <si>
    <t>Biaya komunikasi pengolah data</t>
  </si>
  <si>
    <t>Penyelidikan Epidemiologi kasus Covid-19</t>
  </si>
  <si>
    <t>Pengiriman spesimen suspect dan kontak erat COVID-19 ke laboratorium kesehatan daerah atau laboratorium rujukan pemerintah di kab/kota</t>
  </si>
  <si>
    <t>KEPALA UPT PUSKESMAS TANAH HABANG</t>
  </si>
  <si>
    <t>Gusti Rahmiati, S.Kep, Ns</t>
  </si>
  <si>
    <t>Pembina / IV a</t>
  </si>
  <si>
    <t>NIP. 19850904 200904 2 006</t>
  </si>
  <si>
    <t>5.1.02.02.01.0014</t>
  </si>
  <si>
    <t>Belanja Perjalanan Dinas dalam Kota</t>
  </si>
  <si>
    <t>5.1.02.04.01.0003</t>
  </si>
  <si>
    <t>Belanja Makanan dan Minuman Rapat</t>
  </si>
  <si>
    <t>5.1.02.01.01.0052</t>
  </si>
  <si>
    <t>5.1.02.01.01.0026</t>
  </si>
  <si>
    <t>5.1.02.02.01.0063</t>
  </si>
  <si>
    <t>5.1.02.02.01.0028</t>
  </si>
  <si>
    <t>Belanja Alat/Bahan untuk Kegiatan Kantor- Bahan Cetak</t>
  </si>
  <si>
    <t>Belanja Kawat/Faksimili/Internet/TV Berlangganan</t>
  </si>
  <si>
    <t>1.02.02.2.02.03 Pengelolaan Pelayanan Kesehatan Bayi Baru lahir</t>
  </si>
  <si>
    <t>1.02.02.2.02.04 Pengelolaan Pelayanan Kesehatan Balita</t>
  </si>
  <si>
    <t>1.02.02.2.02.01 Pengelolaan Pelayanan Kesehatan Ibu Hamil</t>
  </si>
  <si>
    <t>1.02.02.2.02.16 Pengelolaan Pelayanan Kesehatan Kerja dan Olahraga</t>
  </si>
  <si>
    <t>1.02.02.2.02.17 Pengelolaan Pelayanan Kesehatan Lingkungan</t>
  </si>
  <si>
    <t>1.02.02.2.02.23 Pengelolaan Upaya Kesehatan Khusus</t>
  </si>
  <si>
    <t>1.02.02.2.02.33 Operasional Pelayanan Puskesmas</t>
  </si>
  <si>
    <t>1.02.05.2.01.01 Peningkatan Upaya Promosi Kesehatan, Advokasi, Kemitraan dan Pemberdayaan Masyarakat</t>
  </si>
  <si>
    <t>1.02.05.2.02.01 Penyelenggaraan Promosi Kesehatan dan Gerakan Hidup Bersih dan Sehat</t>
  </si>
  <si>
    <t>1.02.02.2.02.13 Pengelolaan Pelayanan  Kesehatan bagi Penduduk pada Kondisi Kejadian Luar Biasa ( KLB)</t>
  </si>
  <si>
    <t>HONOR, INSENTIF (Pengolah data &amp; TRACER)</t>
  </si>
  <si>
    <t>1.02.02.2.02.02 Pengelolaan Pelayanan Kesehatan Ibu Bersalin</t>
  </si>
  <si>
    <t>1.02.02.2.02.05 Pengelolaan Pelayanan Kesehatan Pada Usia Pendidikan Dasar</t>
  </si>
  <si>
    <t>1.02.02.2.02.15 Pengelolaan Pelayanan Kesehatan Gizi Masyarakat</t>
  </si>
  <si>
    <t>1.02.02.2.02.25 Pelayanan Kesehatan Penyakit Menular dan Tidak Menular</t>
  </si>
  <si>
    <t>1.02.02.2.02.27 Deteksi Dini Penyalahgunaan NAPZA di Fasyankes dan Sekolah</t>
  </si>
  <si>
    <t>1.02.02.2.02.07 Pengelolaan Pelayanan Kesehatan Pada Usia Lanjut</t>
  </si>
  <si>
    <t>1.02.03.2.02.02 Pemenuhan Kebutuhan Sumber Daya Manusia Kesehatan Sesuai Standart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</si>
</sst>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0" x14ac:knownFonts="1"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b/>
      <i/>
      <sz val="10"/>
      <name val="Arial"/>
      <family val="2"/>
    </font>
    <font>
      <b/>
      <i/>
      <sz val="12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i/>
      <sz val="16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i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333333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b/>
      <sz val="14"/>
      <color rgb="FF333333"/>
      <name val="Arial"/>
      <family val="2"/>
    </font>
    <font>
      <sz val="11"/>
      <color theme="1"/>
      <name val="Arial"/>
      <family val="2"/>
    </font>
    <font>
      <u/>
      <sz val="11"/>
      <color rgb="FF000000"/>
      <name val="Arial"/>
      <family val="2"/>
    </font>
    <font>
      <sz val="12"/>
      <color theme="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0" fillId="0" borderId="0"/>
  </cellStyleXfs>
  <cellXfs count="363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41" fontId="3" fillId="0" borderId="0" xfId="1" applyNumberFormat="1" applyFont="1" applyAlignment="1">
      <alignment vertical="center" wrapText="1"/>
    </xf>
    <xf numFmtId="41" fontId="6" fillId="2" borderId="5" xfId="1" applyNumberFormat="1" applyFont="1" applyFill="1" applyBorder="1" applyAlignment="1">
      <alignment vertical="center" shrinkToFit="1"/>
    </xf>
    <xf numFmtId="0" fontId="9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41" fontId="11" fillId="5" borderId="5" xfId="1" applyNumberFormat="1" applyFont="1" applyFill="1" applyBorder="1" applyAlignment="1">
      <alignment vertical="center" shrinkToFit="1"/>
    </xf>
    <xf numFmtId="0" fontId="12" fillId="0" borderId="0" xfId="1" applyFont="1" applyAlignment="1">
      <alignment horizontal="left" vertical="center"/>
    </xf>
    <xf numFmtId="0" fontId="13" fillId="6" borderId="0" xfId="1" applyFont="1" applyFill="1" applyAlignment="1">
      <alignment horizontal="left" vertical="center" wrapText="1"/>
    </xf>
    <xf numFmtId="0" fontId="13" fillId="6" borderId="3" xfId="1" applyFont="1" applyFill="1" applyBorder="1" applyAlignment="1">
      <alignment horizontal="left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left" vertical="center" wrapText="1"/>
    </xf>
    <xf numFmtId="41" fontId="14" fillId="6" borderId="8" xfId="1" applyNumberFormat="1" applyFont="1" applyFill="1" applyBorder="1" applyAlignment="1">
      <alignment vertical="center" shrinkToFit="1"/>
    </xf>
    <xf numFmtId="0" fontId="15" fillId="0" borderId="0" xfId="1" applyFont="1" applyAlignment="1">
      <alignment horizontal="left" vertical="center"/>
    </xf>
    <xf numFmtId="0" fontId="16" fillId="7" borderId="14" xfId="0" applyFont="1" applyFill="1" applyBorder="1" applyAlignment="1">
      <alignment vertical="center" wrapText="1"/>
    </xf>
    <xf numFmtId="0" fontId="17" fillId="7" borderId="3" xfId="1" applyFont="1" applyFill="1" applyBorder="1" applyAlignment="1">
      <alignment vertical="center" wrapText="1"/>
    </xf>
    <xf numFmtId="0" fontId="17" fillId="7" borderId="3" xfId="1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vertical="center" wrapText="1"/>
    </xf>
    <xf numFmtId="41" fontId="6" fillId="7" borderId="8" xfId="1" applyNumberFormat="1" applyFont="1" applyFill="1" applyBorder="1" applyAlignment="1">
      <alignment vertical="center" shrinkToFi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8" fillId="8" borderId="5" xfId="1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left" vertical="center" wrapText="1"/>
    </xf>
    <xf numFmtId="1" fontId="9" fillId="8" borderId="5" xfId="1" applyNumberFormat="1" applyFont="1" applyFill="1" applyBorder="1" applyAlignment="1">
      <alignment horizontal="center" vertical="center" shrinkToFit="1"/>
    </xf>
    <xf numFmtId="0" fontId="7" fillId="8" borderId="5" xfId="1" applyFont="1" applyFill="1" applyBorder="1" applyAlignment="1">
      <alignment vertical="center" wrapText="1"/>
    </xf>
    <xf numFmtId="1" fontId="9" fillId="8" borderId="5" xfId="1" applyNumberFormat="1" applyFont="1" applyFill="1" applyBorder="1" applyAlignment="1">
      <alignment horizontal="right" vertical="center" shrinkToFit="1"/>
    </xf>
    <xf numFmtId="3" fontId="9" fillId="8" borderId="5" xfId="1" applyNumberFormat="1" applyFont="1" applyFill="1" applyBorder="1" applyAlignment="1">
      <alignment horizontal="center" vertical="center" shrinkToFit="1"/>
    </xf>
    <xf numFmtId="3" fontId="9" fillId="8" borderId="2" xfId="1" applyNumberFormat="1" applyFont="1" applyFill="1" applyBorder="1" applyAlignment="1">
      <alignment horizontal="right" vertical="center" shrinkToFit="1"/>
    </xf>
    <xf numFmtId="41" fontId="18" fillId="8" borderId="14" xfId="1" applyNumberFormat="1" applyFont="1" applyFill="1" applyBorder="1" applyAlignment="1">
      <alignment vertical="center"/>
    </xf>
    <xf numFmtId="3" fontId="18" fillId="0" borderId="5" xfId="1" applyNumberFormat="1" applyFont="1" applyBorder="1" applyAlignment="1">
      <alignment horizontal="center" vertical="center" wrapText="1" shrinkToFi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left" vertical="center" wrapText="1"/>
    </xf>
    <xf numFmtId="1" fontId="19" fillId="0" borderId="5" xfId="1" applyNumberFormat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 shrinkToFit="1"/>
    </xf>
    <xf numFmtId="3" fontId="3" fillId="0" borderId="2" xfId="1" applyNumberFormat="1" applyFont="1" applyBorder="1" applyAlignment="1">
      <alignment horizontal="right" vertical="center" shrinkToFit="1"/>
    </xf>
    <xf numFmtId="41" fontId="3" fillId="0" borderId="14" xfId="1" applyNumberFormat="1" applyFont="1" applyBorder="1" applyAlignment="1">
      <alignment vertical="center"/>
    </xf>
    <xf numFmtId="0" fontId="20" fillId="0" borderId="0" xfId="1" applyFont="1" applyAlignment="1">
      <alignment horizontal="center" vertical="center" wrapText="1"/>
    </xf>
    <xf numFmtId="0" fontId="20" fillId="0" borderId="5" xfId="1" applyFont="1" applyBorder="1" applyAlignment="1">
      <alignment horizontal="left" vertical="top" wrapText="1"/>
    </xf>
    <xf numFmtId="0" fontId="20" fillId="0" borderId="5" xfId="1" applyFont="1" applyBorder="1" applyAlignment="1">
      <alignment vertical="center" wrapText="1"/>
    </xf>
    <xf numFmtId="0" fontId="19" fillId="0" borderId="5" xfId="1" applyFont="1" applyBorder="1" applyAlignment="1">
      <alignment vertical="center" wrapText="1"/>
    </xf>
    <xf numFmtId="0" fontId="22" fillId="10" borderId="14" xfId="0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right" vertical="center" shrinkToFit="1"/>
    </xf>
    <xf numFmtId="41" fontId="3" fillId="0" borderId="12" xfId="1" applyNumberFormat="1" applyFont="1" applyBorder="1" applyAlignment="1">
      <alignment vertical="center" shrinkToFit="1"/>
    </xf>
    <xf numFmtId="41" fontId="3" fillId="0" borderId="5" xfId="1" applyNumberFormat="1" applyFont="1" applyBorder="1" applyAlignment="1">
      <alignment vertical="center" shrinkToFit="1"/>
    </xf>
    <xf numFmtId="0" fontId="19" fillId="8" borderId="5" xfId="1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vertical="center" wrapText="1"/>
    </xf>
    <xf numFmtId="0" fontId="9" fillId="8" borderId="5" xfId="1" applyFont="1" applyFill="1" applyBorder="1" applyAlignment="1">
      <alignment vertical="center" wrapText="1"/>
    </xf>
    <xf numFmtId="0" fontId="9" fillId="8" borderId="5" xfId="1" applyFont="1" applyFill="1" applyBorder="1" applyAlignment="1">
      <alignment horizontal="left" vertical="center" wrapText="1"/>
    </xf>
    <xf numFmtId="3" fontId="18" fillId="8" borderId="5" xfId="1" applyNumberFormat="1" applyFont="1" applyFill="1" applyBorder="1" applyAlignment="1">
      <alignment horizontal="center" vertical="center" shrinkToFit="1"/>
    </xf>
    <xf numFmtId="3" fontId="18" fillId="8" borderId="5" xfId="1" applyNumberFormat="1" applyFont="1" applyFill="1" applyBorder="1" applyAlignment="1">
      <alignment horizontal="right" vertical="center" shrinkToFit="1"/>
    </xf>
    <xf numFmtId="41" fontId="18" fillId="8" borderId="5" xfId="1" applyNumberFormat="1" applyFont="1" applyFill="1" applyBorder="1" applyAlignment="1">
      <alignment vertical="center" wrapText="1"/>
    </xf>
    <xf numFmtId="41" fontId="18" fillId="8" borderId="8" xfId="1" applyNumberFormat="1" applyFont="1" applyFill="1" applyBorder="1" applyAlignment="1">
      <alignment vertical="center" wrapText="1"/>
    </xf>
    <xf numFmtId="0" fontId="20" fillId="0" borderId="8" xfId="1" applyFont="1" applyBorder="1" applyAlignment="1">
      <alignment horizontal="left" vertical="center" wrapText="1"/>
    </xf>
    <xf numFmtId="41" fontId="3" fillId="0" borderId="14" xfId="1" applyNumberFormat="1" applyFont="1" applyBorder="1" applyAlignment="1">
      <alignment horizontal="left" vertical="center"/>
    </xf>
    <xf numFmtId="0" fontId="9" fillId="8" borderId="5" xfId="1" applyFont="1" applyFill="1" applyBorder="1" applyAlignment="1">
      <alignment horizontal="center" vertical="center" wrapText="1"/>
    </xf>
    <xf numFmtId="41" fontId="18" fillId="8" borderId="0" xfId="1" applyNumberFormat="1" applyFont="1" applyFill="1" applyAlignment="1">
      <alignment vertical="center"/>
    </xf>
    <xf numFmtId="41" fontId="18" fillId="8" borderId="5" xfId="1" applyNumberFormat="1" applyFont="1" applyFill="1" applyBorder="1" applyAlignment="1">
      <alignment vertical="center" shrinkToFit="1"/>
    </xf>
    <xf numFmtId="0" fontId="22" fillId="10" borderId="14" xfId="0" applyFont="1" applyFill="1" applyBorder="1" applyAlignment="1">
      <alignment vertical="center" wrapText="1"/>
    </xf>
    <xf numFmtId="3" fontId="19" fillId="0" borderId="5" xfId="1" applyNumberFormat="1" applyFont="1" applyBorder="1" applyAlignment="1">
      <alignment horizontal="center" vertical="center" shrinkToFit="1"/>
    </xf>
    <xf numFmtId="0" fontId="4" fillId="13" borderId="0" xfId="1" applyFont="1" applyFill="1" applyAlignment="1">
      <alignment horizontal="center" vertical="center" wrapText="1"/>
    </xf>
    <xf numFmtId="1" fontId="19" fillId="0" borderId="5" xfId="1" applyNumberFormat="1" applyFont="1" applyBorder="1" applyAlignment="1">
      <alignment horizontal="right" vertical="center" shrinkToFit="1"/>
    </xf>
    <xf numFmtId="0" fontId="4" fillId="14" borderId="0" xfId="1" applyFont="1" applyFill="1" applyAlignment="1">
      <alignment horizontal="center" vertical="center" wrapText="1"/>
    </xf>
    <xf numFmtId="0" fontId="20" fillId="4" borderId="15" xfId="1" applyFont="1" applyFill="1" applyBorder="1" applyAlignment="1">
      <alignment horizontal="center" vertical="top" wrapText="1"/>
    </xf>
    <xf numFmtId="0" fontId="20" fillId="4" borderId="4" xfId="1" applyFont="1" applyFill="1" applyBorder="1" applyAlignment="1">
      <alignment horizontal="left" vertical="top" wrapText="1"/>
    </xf>
    <xf numFmtId="0" fontId="20" fillId="4" borderId="5" xfId="1" applyFont="1" applyFill="1" applyBorder="1" applyAlignment="1">
      <alignment horizontal="left" vertical="top" wrapText="1"/>
    </xf>
    <xf numFmtId="0" fontId="20" fillId="4" borderId="5" xfId="1" applyFont="1" applyFill="1" applyBorder="1" applyAlignment="1">
      <alignment horizontal="center" vertical="top" wrapText="1"/>
    </xf>
    <xf numFmtId="1" fontId="19" fillId="4" borderId="5" xfId="1" applyNumberFormat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left" vertical="center" wrapText="1"/>
    </xf>
    <xf numFmtId="0" fontId="20" fillId="4" borderId="5" xfId="1" applyFont="1" applyFill="1" applyBorder="1" applyAlignment="1">
      <alignment vertical="center" wrapText="1"/>
    </xf>
    <xf numFmtId="0" fontId="20" fillId="4" borderId="5" xfId="1" applyFont="1" applyFill="1" applyBorder="1" applyAlignment="1">
      <alignment horizontal="center" vertical="center" wrapText="1"/>
    </xf>
    <xf numFmtId="1" fontId="19" fillId="4" borderId="5" xfId="1" applyNumberFormat="1" applyFont="1" applyFill="1" applyBorder="1" applyAlignment="1">
      <alignment horizontal="right" vertical="center" shrinkToFit="1"/>
    </xf>
    <xf numFmtId="3" fontId="3" fillId="4" borderId="5" xfId="1" applyNumberFormat="1" applyFont="1" applyFill="1" applyBorder="1" applyAlignment="1">
      <alignment horizontal="center" vertical="center" shrinkToFit="1"/>
    </xf>
    <xf numFmtId="0" fontId="4" fillId="14" borderId="0" xfId="1" applyFont="1" applyFill="1" applyAlignment="1">
      <alignment horizontal="center" wrapText="1"/>
    </xf>
    <xf numFmtId="0" fontId="20" fillId="0" borderId="14" xfId="1" applyFont="1" applyBorder="1" applyAlignment="1">
      <alignment vertical="center" wrapText="1"/>
    </xf>
    <xf numFmtId="0" fontId="20" fillId="0" borderId="12" xfId="1" applyFont="1" applyBorder="1" applyAlignment="1">
      <alignment horizontal="left" vertical="center" wrapText="1"/>
    </xf>
    <xf numFmtId="41" fontId="3" fillId="0" borderId="5" xfId="1" applyNumberFormat="1" applyFont="1" applyBorder="1" applyAlignment="1">
      <alignment vertical="center" wrapText="1"/>
    </xf>
    <xf numFmtId="0" fontId="7" fillId="8" borderId="8" xfId="1" applyFont="1" applyFill="1" applyBorder="1" applyAlignment="1">
      <alignment vertical="center" wrapText="1"/>
    </xf>
    <xf numFmtId="0" fontId="19" fillId="0" borderId="2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left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vertical="center" wrapText="1"/>
    </xf>
    <xf numFmtId="0" fontId="7" fillId="7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vertical="center" wrapText="1"/>
    </xf>
    <xf numFmtId="0" fontId="8" fillId="7" borderId="17" xfId="1" applyFont="1" applyFill="1" applyBorder="1" applyAlignment="1">
      <alignment vertical="center" wrapText="1"/>
    </xf>
    <xf numFmtId="41" fontId="18" fillId="7" borderId="5" xfId="1" applyNumberFormat="1" applyFont="1" applyFill="1" applyBorder="1" applyAlignment="1">
      <alignment vertical="center" shrinkToFit="1"/>
    </xf>
    <xf numFmtId="0" fontId="23" fillId="8" borderId="14" xfId="0" applyFont="1" applyFill="1" applyBorder="1" applyAlignment="1">
      <alignment horizontal="left" vertical="center" wrapText="1"/>
    </xf>
    <xf numFmtId="0" fontId="19" fillId="4" borderId="5" xfId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0" fontId="20" fillId="0" borderId="14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left" vertical="top" wrapText="1"/>
    </xf>
    <xf numFmtId="0" fontId="20" fillId="0" borderId="5" xfId="1" applyFont="1" applyBorder="1" applyAlignment="1">
      <alignment horizontal="center" vertical="top" wrapText="1"/>
    </xf>
    <xf numFmtId="1" fontId="19" fillId="0" borderId="5" xfId="1" applyNumberFormat="1" applyFont="1" applyBorder="1" applyAlignment="1">
      <alignment horizontal="center" vertical="top" shrinkToFit="1"/>
    </xf>
    <xf numFmtId="0" fontId="1" fillId="0" borderId="5" xfId="1" applyBorder="1" applyAlignment="1">
      <alignment vertical="center" wrapText="1"/>
    </xf>
    <xf numFmtId="0" fontId="1" fillId="0" borderId="5" xfId="1" applyBorder="1" applyAlignment="1">
      <alignment horizontal="left" vertical="center" wrapText="1"/>
    </xf>
    <xf numFmtId="41" fontId="3" fillId="4" borderId="5" xfId="1" applyNumberFormat="1" applyFont="1" applyFill="1" applyBorder="1" applyAlignment="1">
      <alignment vertical="center" shrinkToFit="1"/>
    </xf>
    <xf numFmtId="0" fontId="20" fillId="4" borderId="14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left" vertical="center" wrapText="1"/>
    </xf>
    <xf numFmtId="0" fontId="19" fillId="4" borderId="5" xfId="1" applyFont="1" applyFill="1" applyBorder="1" applyAlignment="1">
      <alignment horizontal="left" vertical="center" wrapText="1"/>
    </xf>
    <xf numFmtId="3" fontId="3" fillId="4" borderId="5" xfId="1" applyNumberFormat="1" applyFont="1" applyFill="1" applyBorder="1" applyAlignment="1">
      <alignment horizontal="right" vertical="center" shrinkToFit="1"/>
    </xf>
    <xf numFmtId="0" fontId="20" fillId="0" borderId="18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left" vertical="center" wrapText="1"/>
    </xf>
    <xf numFmtId="0" fontId="24" fillId="4" borderId="14" xfId="0" applyFont="1" applyFill="1" applyBorder="1" applyAlignment="1">
      <alignment vertical="center" wrapText="1"/>
    </xf>
    <xf numFmtId="0" fontId="22" fillId="4" borderId="0" xfId="0" applyFont="1" applyFill="1" applyAlignment="1">
      <alignment horizontal="left" vertical="center" wrapText="1"/>
    </xf>
    <xf numFmtId="0" fontId="20" fillId="0" borderId="8" xfId="1" applyFont="1" applyBorder="1" applyAlignment="1">
      <alignment horizontal="center" vertical="top" wrapText="1"/>
    </xf>
    <xf numFmtId="0" fontId="19" fillId="0" borderId="0" xfId="1" applyFont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left" vertical="center"/>
    </xf>
    <xf numFmtId="3" fontId="3" fillId="0" borderId="7" xfId="1" applyNumberFormat="1" applyFont="1" applyBorder="1" applyAlignment="1">
      <alignment horizontal="center" vertical="center" shrinkToFit="1"/>
    </xf>
    <xf numFmtId="41" fontId="4" fillId="5" borderId="5" xfId="1" applyNumberFormat="1" applyFont="1" applyFill="1" applyBorder="1" applyAlignment="1">
      <alignment horizontal="center" vertical="center" wrapText="1" shrinkToFit="1"/>
    </xf>
    <xf numFmtId="3" fontId="3" fillId="0" borderId="19" xfId="1" applyNumberFormat="1" applyFont="1" applyBorder="1" applyAlignment="1">
      <alignment horizontal="center" vertical="center" shrinkToFit="1"/>
    </xf>
    <xf numFmtId="3" fontId="3" fillId="0" borderId="4" xfId="1" applyNumberFormat="1" applyFont="1" applyBorder="1" applyAlignment="1">
      <alignment horizontal="center" vertical="center" shrinkToFit="1"/>
    </xf>
    <xf numFmtId="0" fontId="23" fillId="7" borderId="14" xfId="0" applyFont="1" applyFill="1" applyBorder="1" applyAlignment="1">
      <alignment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5" xfId="1" applyFont="1" applyFill="1" applyBorder="1" applyAlignment="1">
      <alignment horizontal="center" vertical="center" wrapText="1"/>
    </xf>
    <xf numFmtId="1" fontId="9" fillId="7" borderId="5" xfId="1" applyNumberFormat="1" applyFont="1" applyFill="1" applyBorder="1" applyAlignment="1">
      <alignment horizontal="center" vertical="center" shrinkToFit="1"/>
    </xf>
    <xf numFmtId="0" fontId="9" fillId="7" borderId="5" xfId="1" applyFont="1" applyFill="1" applyBorder="1" applyAlignment="1">
      <alignment horizontal="left" vertical="center" wrapText="1"/>
    </xf>
    <xf numFmtId="3" fontId="18" fillId="7" borderId="5" xfId="1" applyNumberFormat="1" applyFont="1" applyFill="1" applyBorder="1" applyAlignment="1">
      <alignment horizontal="center" vertical="center" shrinkToFit="1"/>
    </xf>
    <xf numFmtId="3" fontId="18" fillId="7" borderId="5" xfId="1" applyNumberFormat="1" applyFont="1" applyFill="1" applyBorder="1" applyAlignment="1">
      <alignment horizontal="right" vertical="center" shrinkToFit="1"/>
    </xf>
    <xf numFmtId="0" fontId="23" fillId="10" borderId="14" xfId="0" applyFont="1" applyFill="1" applyBorder="1" applyAlignment="1">
      <alignment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7" fillId="8" borderId="8" xfId="1" applyFont="1" applyFill="1" applyBorder="1" applyAlignment="1">
      <alignment horizontal="left" vertical="center" wrapText="1"/>
    </xf>
    <xf numFmtId="0" fontId="7" fillId="8" borderId="8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/>
    </xf>
    <xf numFmtId="0" fontId="7" fillId="8" borderId="21" xfId="1" applyFont="1" applyFill="1" applyBorder="1" applyAlignment="1">
      <alignment vertical="center" wrapText="1"/>
    </xf>
    <xf numFmtId="0" fontId="20" fillId="0" borderId="21" xfId="1" applyFont="1" applyBorder="1" applyAlignment="1">
      <alignment vertical="center" wrapText="1"/>
    </xf>
    <xf numFmtId="0" fontId="20" fillId="0" borderId="4" xfId="1" applyFont="1" applyBorder="1" applyAlignment="1">
      <alignment horizontal="center" vertical="center" wrapText="1"/>
    </xf>
    <xf numFmtId="0" fontId="22" fillId="10" borderId="22" xfId="0" applyFont="1" applyFill="1" applyBorder="1" applyAlignment="1">
      <alignment vertical="center" wrapText="1"/>
    </xf>
    <xf numFmtId="0" fontId="20" fillId="0" borderId="7" xfId="1" applyFont="1" applyBorder="1" applyAlignment="1">
      <alignment horizontal="center" vertical="center" wrapText="1"/>
    </xf>
    <xf numFmtId="1" fontId="19" fillId="0" borderId="8" xfId="1" applyNumberFormat="1" applyFont="1" applyBorder="1" applyAlignment="1">
      <alignment horizontal="center" vertical="center" shrinkToFit="1"/>
    </xf>
    <xf numFmtId="0" fontId="20" fillId="0" borderId="8" xfId="1" applyFont="1" applyBorder="1" applyAlignment="1">
      <alignment vertical="center" wrapText="1"/>
    </xf>
    <xf numFmtId="3" fontId="19" fillId="0" borderId="8" xfId="1" applyNumberFormat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left" vertical="center" wrapText="1"/>
    </xf>
    <xf numFmtId="3" fontId="3" fillId="0" borderId="8" xfId="1" applyNumberFormat="1" applyFont="1" applyBorder="1" applyAlignment="1">
      <alignment horizontal="center" vertical="center" shrinkToFit="1"/>
    </xf>
    <xf numFmtId="0" fontId="20" fillId="0" borderId="14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left" vertical="center" wrapText="1"/>
    </xf>
    <xf numFmtId="1" fontId="19" fillId="0" borderId="14" xfId="1" applyNumberFormat="1" applyFont="1" applyBorder="1" applyAlignment="1">
      <alignment horizontal="center" vertical="center" shrinkToFit="1"/>
    </xf>
    <xf numFmtId="0" fontId="19" fillId="0" borderId="14" xfId="1" applyFont="1" applyBorder="1" applyAlignment="1">
      <alignment vertical="center" wrapText="1"/>
    </xf>
    <xf numFmtId="0" fontId="19" fillId="0" borderId="14" xfId="1" applyFont="1" applyBorder="1" applyAlignment="1">
      <alignment horizontal="left" vertical="center" wrapText="1"/>
    </xf>
    <xf numFmtId="3" fontId="3" fillId="0" borderId="14" xfId="1" applyNumberFormat="1" applyFont="1" applyBorder="1" applyAlignment="1">
      <alignment horizontal="center" vertical="center" shrinkToFit="1"/>
    </xf>
    <xf numFmtId="3" fontId="3" fillId="0" borderId="4" xfId="1" applyNumberFormat="1" applyFont="1" applyBorder="1" applyAlignment="1">
      <alignment horizontal="right" vertical="center" shrinkToFit="1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17" xfId="0" applyFont="1" applyFill="1" applyBorder="1" applyAlignment="1">
      <alignment vertical="center" wrapText="1"/>
    </xf>
    <xf numFmtId="0" fontId="20" fillId="8" borderId="5" xfId="1" applyFont="1" applyFill="1" applyBorder="1" applyAlignment="1">
      <alignment horizontal="center" vertical="center" wrapText="1"/>
    </xf>
    <xf numFmtId="0" fontId="20" fillId="8" borderId="5" xfId="1" applyFont="1" applyFill="1" applyBorder="1" applyAlignment="1">
      <alignment horizontal="left" vertical="center" wrapText="1"/>
    </xf>
    <xf numFmtId="1" fontId="19" fillId="8" borderId="5" xfId="1" applyNumberFormat="1" applyFont="1" applyFill="1" applyBorder="1" applyAlignment="1">
      <alignment horizontal="center" vertical="center" shrinkToFit="1"/>
    </xf>
    <xf numFmtId="0" fontId="20" fillId="8" borderId="5" xfId="1" applyFont="1" applyFill="1" applyBorder="1" applyAlignment="1">
      <alignment vertical="center" wrapText="1"/>
    </xf>
    <xf numFmtId="0" fontId="19" fillId="8" borderId="5" xfId="1" applyFont="1" applyFill="1" applyBorder="1" applyAlignment="1">
      <alignment vertical="center" wrapText="1"/>
    </xf>
    <xf numFmtId="0" fontId="19" fillId="8" borderId="5" xfId="1" applyFont="1" applyFill="1" applyBorder="1" applyAlignment="1">
      <alignment horizontal="left" vertical="center" wrapText="1"/>
    </xf>
    <xf numFmtId="3" fontId="3" fillId="8" borderId="5" xfId="1" applyNumberFormat="1" applyFont="1" applyFill="1" applyBorder="1" applyAlignment="1">
      <alignment horizontal="center" vertical="center" shrinkToFit="1"/>
    </xf>
    <xf numFmtId="3" fontId="3" fillId="8" borderId="5" xfId="1" applyNumberFormat="1" applyFont="1" applyFill="1" applyBorder="1" applyAlignment="1">
      <alignment horizontal="right" vertical="center" shrinkToFit="1"/>
    </xf>
    <xf numFmtId="41" fontId="25" fillId="8" borderId="14" xfId="0" applyNumberFormat="1" applyFont="1" applyFill="1" applyBorder="1" applyAlignment="1">
      <alignment vertical="center" wrapText="1"/>
    </xf>
    <xf numFmtId="41" fontId="3" fillId="8" borderId="5" xfId="1" applyNumberFormat="1" applyFont="1" applyFill="1" applyBorder="1" applyAlignment="1">
      <alignment vertical="center" shrinkToFit="1"/>
    </xf>
    <xf numFmtId="0" fontId="20" fillId="8" borderId="8" xfId="1" applyFont="1" applyFill="1" applyBorder="1" applyAlignment="1">
      <alignment horizontal="center" vertical="center" wrapText="1"/>
    </xf>
    <xf numFmtId="0" fontId="20" fillId="8" borderId="8" xfId="1" applyFont="1" applyFill="1" applyBorder="1" applyAlignment="1">
      <alignment vertical="center" wrapText="1"/>
    </xf>
    <xf numFmtId="1" fontId="19" fillId="8" borderId="5" xfId="1" applyNumberFormat="1" applyFont="1" applyFill="1" applyBorder="1" applyAlignment="1">
      <alignment horizontal="right" vertical="center" shrinkToFit="1"/>
    </xf>
    <xf numFmtId="41" fontId="3" fillId="8" borderId="5" xfId="1" applyNumberFormat="1" applyFont="1" applyFill="1" applyBorder="1" applyAlignment="1">
      <alignment vertical="center" wrapText="1"/>
    </xf>
    <xf numFmtId="0" fontId="3" fillId="8" borderId="5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shrinkToFit="1"/>
    </xf>
    <xf numFmtId="0" fontId="28" fillId="0" borderId="0" xfId="1" applyFont="1" applyAlignment="1">
      <alignment horizontal="left" vertical="center" wrapText="1"/>
    </xf>
    <xf numFmtId="0" fontId="28" fillId="0" borderId="0" xfId="1" applyFont="1" applyAlignment="1">
      <alignment vertical="center" wrapText="1"/>
    </xf>
    <xf numFmtId="1" fontId="4" fillId="0" borderId="0" xfId="1" applyNumberFormat="1" applyFont="1" applyAlignment="1">
      <alignment horizontal="right"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center" vertical="center" shrinkToFit="1"/>
    </xf>
    <xf numFmtId="3" fontId="4" fillId="0" borderId="0" xfId="1" applyNumberFormat="1" applyFont="1" applyAlignment="1">
      <alignment horizontal="right" vertical="center" shrinkToFit="1"/>
    </xf>
    <xf numFmtId="0" fontId="9" fillId="8" borderId="8" xfId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vertical="center" wrapText="1"/>
    </xf>
    <xf numFmtId="1" fontId="19" fillId="8" borderId="8" xfId="1" applyNumberFormat="1" applyFont="1" applyFill="1" applyBorder="1" applyAlignment="1">
      <alignment horizontal="right" vertical="center" shrinkToFit="1"/>
    </xf>
    <xf numFmtId="0" fontId="9" fillId="8" borderId="14" xfId="1" applyFont="1" applyFill="1" applyBorder="1" applyAlignment="1">
      <alignment horizontal="left" vertical="center"/>
    </xf>
    <xf numFmtId="0" fontId="20" fillId="8" borderId="2" xfId="1" applyFont="1" applyFill="1" applyBorder="1" applyAlignment="1">
      <alignment horizontal="center" vertical="center" wrapText="1"/>
    </xf>
    <xf numFmtId="0" fontId="19" fillId="8" borderId="14" xfId="1" applyFont="1" applyFill="1" applyBorder="1" applyAlignment="1">
      <alignment horizontal="left" vertical="center"/>
    </xf>
    <xf numFmtId="3" fontId="3" fillId="8" borderId="8" xfId="1" applyNumberFormat="1" applyFont="1" applyFill="1" applyBorder="1" applyAlignment="1">
      <alignment horizontal="center" vertical="center" shrinkToFit="1"/>
    </xf>
    <xf numFmtId="0" fontId="19" fillId="8" borderId="14" xfId="1" applyFont="1" applyFill="1" applyBorder="1" applyAlignment="1">
      <alignment horizontal="center" vertical="center"/>
    </xf>
    <xf numFmtId="0" fontId="19" fillId="8" borderId="14" xfId="1" applyFont="1" applyFill="1" applyBorder="1" applyAlignment="1">
      <alignment vertical="center"/>
    </xf>
    <xf numFmtId="0" fontId="3" fillId="8" borderId="14" xfId="1" applyFont="1" applyFill="1" applyBorder="1" applyAlignment="1">
      <alignment horizontal="left" vertical="center"/>
    </xf>
    <xf numFmtId="0" fontId="26" fillId="17" borderId="0" xfId="1" applyFont="1" applyFill="1" applyAlignment="1">
      <alignment horizontal="center" vertical="center" wrapText="1"/>
    </xf>
    <xf numFmtId="0" fontId="26" fillId="18" borderId="0" xfId="1" applyFont="1" applyFill="1" applyAlignment="1">
      <alignment horizontal="center" vertical="center" wrapText="1"/>
    </xf>
    <xf numFmtId="0" fontId="26" fillId="19" borderId="0" xfId="1" applyFont="1" applyFill="1" applyAlignment="1">
      <alignment horizontal="center" vertical="center" wrapText="1"/>
    </xf>
    <xf numFmtId="0" fontId="20" fillId="8" borderId="12" xfId="1" applyFont="1" applyFill="1" applyBorder="1" applyAlignment="1">
      <alignment vertical="center" wrapText="1"/>
    </xf>
    <xf numFmtId="0" fontId="19" fillId="8" borderId="12" xfId="1" applyFont="1" applyFill="1" applyBorder="1" applyAlignment="1">
      <alignment horizontal="left" vertical="center" wrapText="1"/>
    </xf>
    <xf numFmtId="0" fontId="4" fillId="20" borderId="0" xfId="1" applyFont="1" applyFill="1" applyAlignment="1">
      <alignment horizontal="center" vertical="center" wrapText="1"/>
    </xf>
    <xf numFmtId="0" fontId="9" fillId="4" borderId="14" xfId="1" applyFont="1" applyFill="1" applyBorder="1" applyAlignment="1">
      <alignment horizontal="left" vertical="center"/>
    </xf>
    <xf numFmtId="0" fontId="23" fillId="4" borderId="14" xfId="0" applyFont="1" applyFill="1" applyBorder="1" applyAlignment="1">
      <alignment vertical="center" wrapText="1"/>
    </xf>
    <xf numFmtId="0" fontId="20" fillId="4" borderId="12" xfId="1" applyFont="1" applyFill="1" applyBorder="1" applyAlignment="1">
      <alignment vertical="center" wrapText="1"/>
    </xf>
    <xf numFmtId="0" fontId="19" fillId="4" borderId="12" xfId="1" applyFont="1" applyFill="1" applyBorder="1" applyAlignment="1">
      <alignment horizontal="left" vertical="center" wrapText="1"/>
    </xf>
    <xf numFmtId="41" fontId="3" fillId="4" borderId="0" xfId="1" applyNumberFormat="1" applyFont="1" applyFill="1" applyAlignment="1">
      <alignment vertical="center" shrinkToFit="1"/>
    </xf>
    <xf numFmtId="0" fontId="3" fillId="4" borderId="0" xfId="1" applyFont="1" applyFill="1" applyAlignment="1">
      <alignment horizontal="center" vertical="center" wrapText="1"/>
    </xf>
    <xf numFmtId="41" fontId="3" fillId="4" borderId="14" xfId="1" applyNumberFormat="1" applyFont="1" applyFill="1" applyBorder="1" applyAlignment="1">
      <alignment vertical="center"/>
    </xf>
    <xf numFmtId="0" fontId="9" fillId="0" borderId="14" xfId="1" applyFont="1" applyBorder="1" applyAlignment="1">
      <alignment horizontal="left" vertical="center"/>
    </xf>
    <xf numFmtId="0" fontId="20" fillId="8" borderId="8" xfId="1" applyFont="1" applyFill="1" applyBorder="1" applyAlignment="1">
      <alignment horizontal="left" vertical="center" wrapText="1"/>
    </xf>
    <xf numFmtId="0" fontId="19" fillId="8" borderId="0" xfId="1" applyFont="1" applyFill="1" applyAlignment="1">
      <alignment horizontal="left" vertical="center"/>
    </xf>
    <xf numFmtId="41" fontId="3" fillId="8" borderId="14" xfId="1" applyNumberFormat="1" applyFont="1" applyFill="1" applyBorder="1" applyAlignment="1">
      <alignment vertical="center"/>
    </xf>
    <xf numFmtId="0" fontId="19" fillId="0" borderId="14" xfId="1" applyFont="1" applyBorder="1" applyAlignment="1">
      <alignment horizontal="center" vertical="center"/>
    </xf>
    <xf numFmtId="0" fontId="19" fillId="0" borderId="14" xfId="1" applyFont="1" applyBorder="1" applyAlignment="1">
      <alignment vertical="center"/>
    </xf>
    <xf numFmtId="0" fontId="3" fillId="0" borderId="14" xfId="1" applyFont="1" applyBorder="1" applyAlignment="1">
      <alignment horizontal="left" vertical="center"/>
    </xf>
    <xf numFmtId="0" fontId="26" fillId="17" borderId="0" xfId="1" applyFont="1" applyFill="1" applyAlignment="1">
      <alignment horizontal="center" vertical="center"/>
    </xf>
    <xf numFmtId="0" fontId="20" fillId="8" borderId="5" xfId="1" applyFont="1" applyFill="1" applyBorder="1" applyAlignment="1">
      <alignment horizontal="left" vertical="top" wrapText="1"/>
    </xf>
    <xf numFmtId="0" fontId="4" fillId="12" borderId="0" xfId="1" applyFont="1" applyFill="1" applyAlignment="1">
      <alignment horizontal="center" vertical="center" wrapText="1"/>
    </xf>
    <xf numFmtId="41" fontId="25" fillId="0" borderId="14" xfId="0" applyNumberFormat="1" applyFont="1" applyBorder="1" applyAlignment="1">
      <alignment wrapText="1"/>
    </xf>
    <xf numFmtId="3" fontId="3" fillId="0" borderId="5" xfId="1" applyNumberFormat="1" applyFont="1" applyBorder="1" applyAlignment="1">
      <alignment horizontal="center" vertical="center" wrapText="1" shrinkToFit="1"/>
    </xf>
    <xf numFmtId="0" fontId="29" fillId="8" borderId="14" xfId="0" applyFont="1" applyFill="1" applyBorder="1" applyAlignment="1">
      <alignment vertical="center" wrapText="1"/>
    </xf>
    <xf numFmtId="41" fontId="25" fillId="8" borderId="14" xfId="0" applyNumberFormat="1" applyFont="1" applyFill="1" applyBorder="1" applyAlignment="1">
      <alignment wrapText="1"/>
    </xf>
    <xf numFmtId="41" fontId="3" fillId="0" borderId="0" xfId="1" applyNumberFormat="1" applyFont="1" applyAlignment="1">
      <alignment vertical="center"/>
    </xf>
    <xf numFmtId="0" fontId="18" fillId="7" borderId="14" xfId="1" applyFont="1" applyFill="1" applyBorder="1" applyAlignment="1">
      <alignment horizontal="left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vertical="center"/>
    </xf>
    <xf numFmtId="41" fontId="18" fillId="7" borderId="14" xfId="1" applyNumberFormat="1" applyFont="1" applyFill="1" applyBorder="1" applyAlignment="1">
      <alignment vertical="center"/>
    </xf>
    <xf numFmtId="0" fontId="20" fillId="4" borderId="21" xfId="1" applyFont="1" applyFill="1" applyBorder="1" applyAlignment="1">
      <alignment horizontal="center" vertical="center" wrapText="1"/>
    </xf>
    <xf numFmtId="0" fontId="20" fillId="4" borderId="21" xfId="1" applyFont="1" applyFill="1" applyBorder="1" applyAlignment="1">
      <alignment horizontal="left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left" vertical="center" wrapText="1"/>
    </xf>
    <xf numFmtId="0" fontId="20" fillId="0" borderId="21" xfId="1" applyFont="1" applyBorder="1" applyAlignment="1">
      <alignment horizontal="left" vertical="center" wrapText="1"/>
    </xf>
    <xf numFmtId="0" fontId="20" fillId="0" borderId="21" xfId="1" applyFont="1" applyBorder="1" applyAlignment="1">
      <alignment horizontal="center" vertical="center" wrapText="1"/>
    </xf>
    <xf numFmtId="1" fontId="19" fillId="0" borderId="21" xfId="1" applyNumberFormat="1" applyFont="1" applyBorder="1" applyAlignment="1">
      <alignment horizontal="center" vertical="center" shrinkToFit="1"/>
    </xf>
    <xf numFmtId="0" fontId="20" fillId="0" borderId="27" xfId="1" applyFont="1" applyBorder="1" applyAlignment="1">
      <alignment horizontal="center" vertical="center" wrapText="1"/>
    </xf>
    <xf numFmtId="0" fontId="19" fillId="7" borderId="14" xfId="1" applyFont="1" applyFill="1" applyBorder="1" applyAlignment="1">
      <alignment horizontal="left" vertical="center"/>
    </xf>
    <xf numFmtId="0" fontId="19" fillId="7" borderId="14" xfId="1" applyFont="1" applyFill="1" applyBorder="1" applyAlignment="1">
      <alignment horizontal="center" vertical="center"/>
    </xf>
    <xf numFmtId="0" fontId="19" fillId="7" borderId="14" xfId="1" applyFont="1" applyFill="1" applyBorder="1" applyAlignment="1">
      <alignment vertical="center"/>
    </xf>
    <xf numFmtId="0" fontId="3" fillId="7" borderId="14" xfId="1" applyFont="1" applyFill="1" applyBorder="1" applyAlignment="1">
      <alignment horizontal="left" vertical="center"/>
    </xf>
    <xf numFmtId="41" fontId="3" fillId="7" borderId="14" xfId="1" applyNumberFormat="1" applyFont="1" applyFill="1" applyBorder="1" applyAlignment="1">
      <alignment vertical="center"/>
    </xf>
    <xf numFmtId="0" fontId="9" fillId="7" borderId="14" xfId="1" applyFont="1" applyFill="1" applyBorder="1" applyAlignment="1">
      <alignment horizontal="left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vertical="center"/>
    </xf>
    <xf numFmtId="0" fontId="24" fillId="8" borderId="14" xfId="2" applyFont="1" applyFill="1" applyBorder="1" applyAlignment="1">
      <alignment vertical="center"/>
    </xf>
    <xf numFmtId="0" fontId="24" fillId="8" borderId="14" xfId="2" applyFont="1" applyFill="1" applyBorder="1" applyAlignment="1">
      <alignment vertical="center" wrapText="1"/>
    </xf>
    <xf numFmtId="0" fontId="22" fillId="10" borderId="23" xfId="0" applyFont="1" applyFill="1" applyBorder="1" applyAlignment="1">
      <alignment vertical="center" wrapText="1"/>
    </xf>
    <xf numFmtId="0" fontId="24" fillId="0" borderId="14" xfId="0" applyFont="1" applyBorder="1" applyAlignment="1">
      <alignment vertical="top" wrapText="1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vertical="center" wrapText="1"/>
    </xf>
    <xf numFmtId="3" fontId="18" fillId="7" borderId="14" xfId="1" applyNumberFormat="1" applyFont="1" applyFill="1" applyBorder="1" applyAlignment="1">
      <alignment horizontal="left" vertical="center"/>
    </xf>
    <xf numFmtId="0" fontId="19" fillId="4" borderId="14" xfId="1" applyFont="1" applyFill="1" applyBorder="1" applyAlignment="1">
      <alignment horizontal="center" vertical="center"/>
    </xf>
    <xf numFmtId="0" fontId="24" fillId="4" borderId="14" xfId="2" applyFont="1" applyFill="1" applyBorder="1" applyAlignment="1">
      <alignment vertical="center" wrapText="1"/>
    </xf>
    <xf numFmtId="1" fontId="19" fillId="4" borderId="21" xfId="1" applyNumberFormat="1" applyFont="1" applyFill="1" applyBorder="1" applyAlignment="1">
      <alignment horizontal="center" vertical="center" shrinkToFit="1"/>
    </xf>
    <xf numFmtId="0" fontId="20" fillId="4" borderId="21" xfId="1" applyFont="1" applyFill="1" applyBorder="1" applyAlignment="1">
      <alignment vertical="center" wrapText="1"/>
    </xf>
    <xf numFmtId="0" fontId="20" fillId="4" borderId="27" xfId="1" applyFont="1" applyFill="1" applyBorder="1" applyAlignment="1">
      <alignment horizontal="center" vertical="center" wrapText="1"/>
    </xf>
    <xf numFmtId="0" fontId="19" fillId="4" borderId="14" xfId="1" applyFont="1" applyFill="1" applyBorder="1" applyAlignment="1">
      <alignment horizontal="left" vertical="center"/>
    </xf>
    <xf numFmtId="3" fontId="3" fillId="4" borderId="19" xfId="1" applyNumberFormat="1" applyFont="1" applyFill="1" applyBorder="1" applyAlignment="1">
      <alignment horizontal="center" vertical="center" shrinkToFit="1"/>
    </xf>
    <xf numFmtId="0" fontId="16" fillId="7" borderId="14" xfId="0" applyFont="1" applyFill="1" applyBorder="1" applyAlignment="1">
      <alignment horizontal="left" vertical="center" wrapText="1"/>
    </xf>
    <xf numFmtId="3" fontId="3" fillId="8" borderId="2" xfId="1" applyNumberFormat="1" applyFont="1" applyFill="1" applyBorder="1" applyAlignment="1">
      <alignment horizontal="right" vertical="center" shrinkToFit="1"/>
    </xf>
    <xf numFmtId="0" fontId="14" fillId="6" borderId="14" xfId="1" applyFont="1" applyFill="1" applyBorder="1" applyAlignment="1">
      <alignment horizontal="center" vertical="center"/>
    </xf>
    <xf numFmtId="0" fontId="14" fillId="6" borderId="14" xfId="1" applyFont="1" applyFill="1" applyBorder="1" applyAlignment="1">
      <alignment horizontal="left" vertical="center"/>
    </xf>
    <xf numFmtId="0" fontId="14" fillId="6" borderId="14" xfId="1" applyFont="1" applyFill="1" applyBorder="1" applyAlignment="1">
      <alignment vertical="center"/>
    </xf>
    <xf numFmtId="41" fontId="14" fillId="6" borderId="14" xfId="1" applyNumberFormat="1" applyFont="1" applyFill="1" applyBorder="1" applyAlignment="1">
      <alignment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vertical="center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19" fillId="4" borderId="5" xfId="1" applyFont="1" applyFill="1" applyBorder="1" applyAlignment="1">
      <alignment vertical="center" wrapText="1"/>
    </xf>
    <xf numFmtId="1" fontId="19" fillId="4" borderId="8" xfId="1" applyNumberFormat="1" applyFont="1" applyFill="1" applyBorder="1" applyAlignment="1">
      <alignment horizontal="center" vertical="center" shrinkToFit="1"/>
    </xf>
    <xf numFmtId="0" fontId="20" fillId="4" borderId="8" xfId="1" applyFont="1" applyFill="1" applyBorder="1" applyAlignment="1">
      <alignment vertical="center" wrapText="1"/>
    </xf>
    <xf numFmtId="1" fontId="19" fillId="4" borderId="8" xfId="1" applyNumberFormat="1" applyFont="1" applyFill="1" applyBorder="1" applyAlignment="1">
      <alignment horizontal="right" vertical="center" shrinkToFit="1"/>
    </xf>
    <xf numFmtId="3" fontId="3" fillId="4" borderId="8" xfId="1" applyNumberFormat="1" applyFont="1" applyFill="1" applyBorder="1" applyAlignment="1">
      <alignment horizontal="center" vertical="center" shrinkToFit="1"/>
    </xf>
    <xf numFmtId="3" fontId="3" fillId="4" borderId="8" xfId="1" applyNumberFormat="1" applyFont="1" applyFill="1" applyBorder="1" applyAlignment="1">
      <alignment horizontal="right" vertical="center" shrinkToFit="1"/>
    </xf>
    <xf numFmtId="0" fontId="24" fillId="4" borderId="14" xfId="2" applyFont="1" applyFill="1" applyBorder="1" applyAlignment="1">
      <alignment vertical="center"/>
    </xf>
    <xf numFmtId="0" fontId="24" fillId="0" borderId="18" xfId="0" applyFont="1" applyBorder="1" applyAlignment="1">
      <alignment vertical="top" wrapText="1"/>
    </xf>
    <xf numFmtId="0" fontId="20" fillId="8" borderId="21" xfId="1" applyFont="1" applyFill="1" applyBorder="1" applyAlignment="1">
      <alignment horizontal="center" vertical="center" wrapText="1"/>
    </xf>
    <xf numFmtId="1" fontId="19" fillId="8" borderId="21" xfId="1" applyNumberFormat="1" applyFont="1" applyFill="1" applyBorder="1" applyAlignment="1">
      <alignment horizontal="center" vertical="center" shrinkToFit="1"/>
    </xf>
    <xf numFmtId="0" fontId="20" fillId="8" borderId="21" xfId="1" applyFont="1" applyFill="1" applyBorder="1" applyAlignment="1">
      <alignment vertical="center" wrapText="1"/>
    </xf>
    <xf numFmtId="0" fontId="20" fillId="8" borderId="27" xfId="1" applyFont="1" applyFill="1" applyBorder="1" applyAlignment="1">
      <alignment horizontal="center" vertical="center" wrapText="1"/>
    </xf>
    <xf numFmtId="3" fontId="3" fillId="8" borderId="19" xfId="1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3" fontId="34" fillId="8" borderId="5" xfId="1" applyNumberFormat="1" applyFont="1" applyFill="1" applyBorder="1" applyAlignment="1">
      <alignment horizontal="center" vertical="center" shrinkToFit="1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/>
    </xf>
    <xf numFmtId="0" fontId="37" fillId="0" borderId="0" xfId="1" applyFont="1" applyAlignment="1">
      <alignment horizontal="center" vertical="center" wrapText="1"/>
    </xf>
    <xf numFmtId="41" fontId="4" fillId="0" borderId="0" xfId="1" applyNumberFormat="1" applyFont="1" applyAlignment="1">
      <alignment vertical="center" wrapText="1"/>
    </xf>
    <xf numFmtId="41" fontId="38" fillId="2" borderId="0" xfId="1" applyNumberFormat="1" applyFont="1" applyFill="1" applyAlignment="1">
      <alignment vertical="center" shrinkToFit="1"/>
    </xf>
    <xf numFmtId="41" fontId="37" fillId="4" borderId="0" xfId="1" applyNumberFormat="1" applyFont="1" applyFill="1" applyAlignment="1">
      <alignment horizontal="center" vertical="center" wrapText="1"/>
    </xf>
    <xf numFmtId="41" fontId="39" fillId="4" borderId="0" xfId="1" applyNumberFormat="1" applyFont="1" applyFill="1" applyAlignment="1">
      <alignment vertical="center" shrinkToFit="1"/>
    </xf>
    <xf numFmtId="41" fontId="38" fillId="4" borderId="0" xfId="1" applyNumberFormat="1" applyFont="1" applyFill="1" applyAlignment="1">
      <alignment vertical="center" shrinkToFit="1"/>
    </xf>
    <xf numFmtId="3" fontId="39" fillId="0" borderId="5" xfId="1" applyNumberFormat="1" applyFont="1" applyBorder="1" applyAlignment="1">
      <alignment horizontal="center" vertical="center" wrapText="1" shrinkToFit="1"/>
    </xf>
    <xf numFmtId="41" fontId="4" fillId="9" borderId="0" xfId="1" applyNumberFormat="1" applyFont="1" applyFill="1" applyAlignment="1">
      <alignment horizontal="center" vertical="center" wrapText="1"/>
    </xf>
    <xf numFmtId="41" fontId="4" fillId="11" borderId="0" xfId="1" applyNumberFormat="1" applyFont="1" applyFill="1" applyAlignment="1">
      <alignment horizontal="center" vertical="center" wrapText="1" shrinkToFit="1"/>
    </xf>
    <xf numFmtId="41" fontId="4" fillId="12" borderId="0" xfId="1" applyNumberFormat="1" applyFont="1" applyFill="1" applyAlignment="1">
      <alignment horizontal="center" vertical="center" wrapText="1"/>
    </xf>
    <xf numFmtId="41" fontId="4" fillId="12" borderId="0" xfId="1" applyNumberFormat="1" applyFont="1" applyFill="1" applyAlignment="1">
      <alignment horizontal="center" vertical="center" wrapText="1" shrinkToFit="1"/>
    </xf>
    <xf numFmtId="41" fontId="39" fillId="8" borderId="0" xfId="1" applyNumberFormat="1" applyFont="1" applyFill="1" applyAlignment="1">
      <alignment horizontal="center" vertical="center" wrapText="1"/>
    </xf>
    <xf numFmtId="41" fontId="4" fillId="0" borderId="0" xfId="1" applyNumberFormat="1" applyFont="1" applyAlignment="1">
      <alignment horizontal="center" vertical="center" wrapText="1" shrinkToFit="1"/>
    </xf>
    <xf numFmtId="41" fontId="39" fillId="8" borderId="0" xfId="1" applyNumberFormat="1" applyFont="1" applyFill="1" applyAlignment="1">
      <alignment horizontal="center" vertical="center"/>
    </xf>
    <xf numFmtId="41" fontId="39" fillId="8" borderId="0" xfId="1" applyNumberFormat="1" applyFont="1" applyFill="1" applyAlignment="1">
      <alignment horizontal="center" vertical="center" shrinkToFit="1"/>
    </xf>
    <xf numFmtId="41" fontId="4" fillId="0" borderId="0" xfId="1" applyNumberFormat="1" applyFont="1" applyAlignment="1">
      <alignment horizontal="center" vertical="center" wrapText="1"/>
    </xf>
    <xf numFmtId="41" fontId="39" fillId="7" borderId="0" xfId="1" applyNumberFormat="1" applyFont="1" applyFill="1" applyAlignment="1">
      <alignment vertical="center" shrinkToFit="1"/>
    </xf>
    <xf numFmtId="41" fontId="39" fillId="8" borderId="0" xfId="1" applyNumberFormat="1" applyFont="1" applyFill="1" applyAlignment="1">
      <alignment vertical="center" shrinkToFit="1"/>
    </xf>
    <xf numFmtId="41" fontId="39" fillId="8" borderId="0" xfId="1" applyNumberFormat="1" applyFont="1" applyFill="1" applyAlignment="1">
      <alignment vertical="center" wrapText="1"/>
    </xf>
    <xf numFmtId="0" fontId="4" fillId="15" borderId="0" xfId="1" applyFont="1" applyFill="1" applyAlignment="1">
      <alignment horizontal="center" vertical="center" wrapText="1"/>
    </xf>
    <xf numFmtId="0" fontId="4" fillId="12" borderId="0" xfId="1" applyFont="1" applyFill="1" applyAlignment="1">
      <alignment horizontal="center" vertical="center"/>
    </xf>
    <xf numFmtId="41" fontId="4" fillId="0" borderId="0" xfId="1" applyNumberFormat="1" applyFont="1" applyAlignment="1">
      <alignment vertical="center"/>
    </xf>
    <xf numFmtId="41" fontId="39" fillId="7" borderId="0" xfId="1" applyNumberFormat="1" applyFont="1" applyFill="1" applyAlignment="1">
      <alignment vertical="center"/>
    </xf>
    <xf numFmtId="41" fontId="39" fillId="8" borderId="0" xfId="1" applyNumberFormat="1" applyFont="1" applyFill="1" applyAlignment="1">
      <alignment vertical="center"/>
    </xf>
    <xf numFmtId="41" fontId="4" fillId="5" borderId="0" xfId="1" applyNumberFormat="1" applyFont="1" applyFill="1" applyAlignment="1">
      <alignment vertical="center" shrinkToFit="1"/>
    </xf>
    <xf numFmtId="41" fontId="4" fillId="7" borderId="0" xfId="1" applyNumberFormat="1" applyFont="1" applyFill="1" applyAlignment="1">
      <alignment vertical="center"/>
    </xf>
    <xf numFmtId="41" fontId="4" fillId="8" borderId="0" xfId="1" applyNumberFormat="1" applyFont="1" applyFill="1" applyAlignment="1">
      <alignment vertical="center"/>
    </xf>
    <xf numFmtId="0" fontId="4" fillId="22" borderId="0" xfId="1" applyFont="1" applyFill="1" applyAlignment="1">
      <alignment horizontal="center" vertical="center" wrapText="1"/>
    </xf>
    <xf numFmtId="0" fontId="4" fillId="23" borderId="0" xfId="1" applyFont="1" applyFill="1" applyAlignment="1">
      <alignment horizontal="center" vertical="center" wrapText="1"/>
    </xf>
    <xf numFmtId="41" fontId="4" fillId="23" borderId="0" xfId="1" applyNumberFormat="1" applyFont="1" applyFill="1" applyAlignment="1">
      <alignment vertical="center"/>
    </xf>
    <xf numFmtId="41" fontId="39" fillId="6" borderId="0" xfId="1" applyNumberFormat="1" applyFont="1" applyFill="1" applyAlignment="1">
      <alignment vertical="center"/>
    </xf>
    <xf numFmtId="41" fontId="4" fillId="4" borderId="0" xfId="1" applyNumberFormat="1" applyFont="1" applyFill="1" applyAlignment="1">
      <alignment vertical="center"/>
    </xf>
    <xf numFmtId="3" fontId="4" fillId="0" borderId="0" xfId="1" applyNumberFormat="1" applyFont="1" applyAlignment="1">
      <alignment horizontal="center" vertical="center"/>
    </xf>
    <xf numFmtId="3" fontId="26" fillId="8" borderId="0" xfId="1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3" fontId="3" fillId="0" borderId="0" xfId="1" applyNumberFormat="1" applyFont="1" applyAlignment="1">
      <alignment horizontal="center" vertical="center"/>
    </xf>
    <xf numFmtId="0" fontId="16" fillId="7" borderId="23" xfId="0" applyFont="1" applyFill="1" applyBorder="1" applyAlignment="1">
      <alignment horizontal="left" vertical="center" wrapText="1"/>
    </xf>
    <xf numFmtId="0" fontId="16" fillId="7" borderId="24" xfId="0" applyFont="1" applyFill="1" applyBorder="1" applyAlignment="1">
      <alignment horizontal="left" vertical="center" wrapText="1"/>
    </xf>
    <xf numFmtId="0" fontId="16" fillId="7" borderId="18" xfId="0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28" xfId="0" applyFont="1" applyFill="1" applyBorder="1" applyAlignment="1">
      <alignment horizontal="left" vertical="center" wrapText="1"/>
    </xf>
    <xf numFmtId="0" fontId="16" fillId="7" borderId="25" xfId="0" applyFont="1" applyFill="1" applyBorder="1" applyAlignment="1">
      <alignment horizontal="left" vertical="center" wrapText="1"/>
    </xf>
    <xf numFmtId="0" fontId="16" fillId="7" borderId="26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left" vertical="center" wrapText="1"/>
    </xf>
    <xf numFmtId="0" fontId="31" fillId="6" borderId="26" xfId="0" applyFont="1" applyFill="1" applyBorder="1" applyAlignment="1">
      <alignment horizontal="left" vertical="center" wrapText="1"/>
    </xf>
    <xf numFmtId="0" fontId="31" fillId="6" borderId="15" xfId="0" applyFont="1" applyFill="1" applyBorder="1" applyAlignment="1">
      <alignment horizontal="left" vertical="center" wrapText="1"/>
    </xf>
    <xf numFmtId="0" fontId="23" fillId="7" borderId="20" xfId="0" applyFont="1" applyFill="1" applyBorder="1" applyAlignment="1">
      <alignment horizontal="left" vertical="center" wrapText="1"/>
    </xf>
    <xf numFmtId="0" fontId="23" fillId="7" borderId="0" xfId="0" applyFont="1" applyFill="1" applyAlignment="1">
      <alignment horizontal="left" vertical="center" wrapText="1"/>
    </xf>
    <xf numFmtId="0" fontId="23" fillId="7" borderId="17" xfId="0" applyFont="1" applyFill="1" applyBorder="1" applyAlignment="1">
      <alignment horizontal="left" vertical="center" wrapText="1"/>
    </xf>
    <xf numFmtId="0" fontId="23" fillId="7" borderId="25" xfId="0" applyFont="1" applyFill="1" applyBorder="1" applyAlignment="1">
      <alignment horizontal="left" vertical="center" wrapText="1"/>
    </xf>
    <xf numFmtId="0" fontId="23" fillId="7" borderId="26" xfId="0" applyFont="1" applyFill="1" applyBorder="1" applyAlignment="1">
      <alignment horizontal="left" vertical="center" wrapText="1"/>
    </xf>
    <xf numFmtId="0" fontId="23" fillId="7" borderId="15" xfId="0" applyFont="1" applyFill="1" applyBorder="1" applyAlignment="1">
      <alignment horizontal="left" vertical="center" wrapText="1"/>
    </xf>
    <xf numFmtId="0" fontId="4" fillId="21" borderId="0" xfId="1" applyFont="1" applyFill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41" fontId="8" fillId="3" borderId="8" xfId="1" applyNumberFormat="1" applyFont="1" applyFill="1" applyBorder="1" applyAlignment="1">
      <alignment horizontal="center" vertical="center" wrapText="1"/>
    </xf>
    <xf numFmtId="41" fontId="8" fillId="3" borderId="12" xfId="1" applyNumberFormat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>
      <alignment horizontal="left" vertical="center" wrapText="1"/>
    </xf>
    <xf numFmtId="0" fontId="10" fillId="5" borderId="4" xfId="1" applyFont="1" applyFill="1" applyBorder="1" applyAlignment="1">
      <alignment horizontal="left" vertical="center" wrapText="1"/>
    </xf>
    <xf numFmtId="0" fontId="13" fillId="6" borderId="13" xfId="1" applyFont="1" applyFill="1" applyBorder="1" applyAlignment="1">
      <alignment horizontal="left" vertical="center"/>
    </xf>
    <xf numFmtId="0" fontId="16" fillId="7" borderId="14" xfId="0" applyFont="1" applyFill="1" applyBorder="1" applyAlignment="1">
      <alignment horizontal="left" vertical="center" wrapText="1"/>
    </xf>
    <xf numFmtId="0" fontId="7" fillId="7" borderId="16" xfId="1" applyFont="1" applyFill="1" applyBorder="1" applyAlignment="1">
      <alignment horizontal="left" vertical="center" wrapText="1"/>
    </xf>
    <xf numFmtId="0" fontId="7" fillId="7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1" fontId="19" fillId="9" borderId="0" xfId="1" applyNumberFormat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41" fontId="4" fillId="24" borderId="0" xfId="1" applyNumberFormat="1" applyFont="1" applyFill="1" applyAlignment="1">
      <alignment vertical="center" wrapText="1"/>
    </xf>
  </cellXfs>
  <cellStyles count="3">
    <cellStyle name="Normal" xfId="0" builtinId="0"/>
    <cellStyle name="Normal 10" xfId="2" xr:uid="{DC8896A5-091D-471F-8081-20D2EBB8AB10}"/>
    <cellStyle name="Normal 2 2" xfId="1" xr:uid="{5440A1C9-45BD-4453-B374-CB1E05942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214691</xdr:colOff>
      <xdr:row>201</xdr:row>
      <xdr:rowOff>126998</xdr:rowOff>
    </xdr:from>
    <xdr:to>
      <xdr:col>13</xdr:col>
      <xdr:colOff>269119</xdr:colOff>
      <xdr:row>209</xdr:row>
      <xdr:rowOff>76555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24299-7EB7-4EDA-8EB6-337F30D83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491" y="96050098"/>
          <a:ext cx="2962728" cy="152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0EC9-5029-417C-A717-A8FA5EBF6838}">
  <sheetPr>
    <tabColor rgb="FFFF0000"/>
  </sheetPr>
  <dimension ref="A1:AK201"/>
  <sheetViews>
    <sheetView tabSelected="1" view="pageBreakPreview" topLeftCell="A102" zoomScale="60" zoomScaleNormal="80" workbookViewId="0">
      <selection activeCell="G170" sqref="G170"/>
    </sheetView>
  </sheetViews>
  <sheetFormatPr defaultColWidth="8.33203125" defaultRowHeight="15.5" x14ac:dyDescent="0.35"/>
  <cols>
    <col min="1" max="2" width="3" style="2" customWidth="1"/>
    <col min="3" max="3" width="41.83203125" style="2" customWidth="1"/>
    <col min="4" max="4" width="12.5" style="166" customWidth="1"/>
    <col min="5" max="5" width="16.08203125" style="2" customWidth="1"/>
    <col min="6" max="6" width="17.58203125" style="2" customWidth="1"/>
    <col min="7" max="7" width="9.83203125" style="166" customWidth="1"/>
    <col min="8" max="8" width="4.83203125" style="166" customWidth="1"/>
    <col min="9" max="9" width="6" style="2" customWidth="1"/>
    <col min="10" max="10" width="3.58203125" style="166" customWidth="1"/>
    <col min="11" max="11" width="3.33203125" style="166" customWidth="1"/>
    <col min="12" max="12" width="8.25" style="166" customWidth="1"/>
    <col min="13" max="13" width="2.33203125" style="273" customWidth="1"/>
    <col min="14" max="14" width="3.58203125" style="166" customWidth="1"/>
    <col min="15" max="15" width="5.25" style="166" customWidth="1"/>
    <col min="16" max="16" width="1.08203125" style="273" customWidth="1"/>
    <col min="17" max="17" width="1.58203125" style="2" customWidth="1"/>
    <col min="18" max="18" width="4.25" style="2" customWidth="1"/>
    <col min="19" max="19" width="10.33203125" style="2" customWidth="1"/>
    <col min="20" max="20" width="10.58203125" style="2" customWidth="1"/>
    <col min="21" max="21" width="17" style="214" customWidth="1"/>
    <col min="22" max="22" width="22.25" style="302" customWidth="1"/>
    <col min="23" max="23" width="17.1640625" style="1" customWidth="1"/>
    <col min="24" max="16384" width="8.33203125" style="2"/>
  </cols>
  <sheetData>
    <row r="1" spans="1:23" ht="46.5" customHeight="1" x14ac:dyDescent="0.35">
      <c r="A1" s="347" t="s">
        <v>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281"/>
    </row>
    <row r="2" spans="1:23" ht="20.5" customHeight="1" x14ac:dyDescent="0.35">
      <c r="A2" s="348" t="s">
        <v>1</v>
      </c>
      <c r="B2" s="348"/>
      <c r="C2" s="348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282"/>
    </row>
    <row r="3" spans="1:23" ht="22" hidden="1" customHeight="1" x14ac:dyDescent="0.35">
      <c r="A3" s="349" t="s">
        <v>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1"/>
      <c r="U3" s="5">
        <f>U6</f>
        <v>577961000</v>
      </c>
      <c r="V3" s="283"/>
    </row>
    <row r="4" spans="1:23" ht="19" customHeight="1" x14ac:dyDescent="0.35">
      <c r="A4" s="352" t="s">
        <v>4</v>
      </c>
      <c r="B4" s="353"/>
      <c r="C4" s="336" t="s">
        <v>5</v>
      </c>
      <c r="D4" s="356" t="s">
        <v>6</v>
      </c>
      <c r="E4" s="357"/>
      <c r="F4" s="336" t="s">
        <v>7</v>
      </c>
      <c r="G4" s="336" t="s">
        <v>8</v>
      </c>
      <c r="H4" s="352" t="s">
        <v>9</v>
      </c>
      <c r="I4" s="358"/>
      <c r="J4" s="358"/>
      <c r="K4" s="358"/>
      <c r="L4" s="358"/>
      <c r="M4" s="358"/>
      <c r="N4" s="358"/>
      <c r="O4" s="358"/>
      <c r="P4" s="358"/>
      <c r="Q4" s="358"/>
      <c r="R4" s="353"/>
      <c r="S4" s="336" t="s">
        <v>10</v>
      </c>
      <c r="T4" s="336" t="s">
        <v>11</v>
      </c>
      <c r="U4" s="338" t="s">
        <v>12</v>
      </c>
      <c r="V4" s="284"/>
    </row>
    <row r="5" spans="1:23" ht="27" customHeight="1" x14ac:dyDescent="0.35">
      <c r="A5" s="354"/>
      <c r="B5" s="355"/>
      <c r="C5" s="337"/>
      <c r="D5" s="6" t="s">
        <v>13</v>
      </c>
      <c r="E5" s="7" t="s">
        <v>14</v>
      </c>
      <c r="F5" s="337"/>
      <c r="G5" s="337"/>
      <c r="H5" s="354"/>
      <c r="I5" s="359"/>
      <c r="J5" s="359"/>
      <c r="K5" s="359"/>
      <c r="L5" s="359"/>
      <c r="M5" s="359"/>
      <c r="N5" s="359"/>
      <c r="O5" s="359"/>
      <c r="P5" s="359"/>
      <c r="Q5" s="359"/>
      <c r="R5" s="355"/>
      <c r="S5" s="337"/>
      <c r="T5" s="337"/>
      <c r="U5" s="339"/>
      <c r="V5" s="284"/>
    </row>
    <row r="6" spans="1:23" s="9" customFormat="1" ht="28.5" customHeight="1" x14ac:dyDescent="0.35">
      <c r="A6" s="340" t="s">
        <v>15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2"/>
      <c r="U6" s="8">
        <f>U8+U46+U65+U78+U144+U162+U164+U169+U172+U178+U180</f>
        <v>577961000</v>
      </c>
      <c r="V6" s="285"/>
      <c r="W6" s="1"/>
    </row>
    <row r="7" spans="1:23" s="15" customFormat="1" ht="30.65" customHeight="1" x14ac:dyDescent="0.35">
      <c r="A7" s="343" t="s">
        <v>16</v>
      </c>
      <c r="B7" s="343"/>
      <c r="C7" s="343"/>
      <c r="D7" s="10"/>
      <c r="E7" s="11"/>
      <c r="F7" s="11"/>
      <c r="G7" s="11"/>
      <c r="H7" s="11"/>
      <c r="I7" s="11"/>
      <c r="J7" s="12"/>
      <c r="K7" s="12"/>
      <c r="L7" s="12"/>
      <c r="M7" s="11"/>
      <c r="N7" s="12"/>
      <c r="O7" s="12"/>
      <c r="P7" s="11"/>
      <c r="Q7" s="11"/>
      <c r="R7" s="11"/>
      <c r="S7" s="11"/>
      <c r="T7" s="13"/>
      <c r="U7" s="14">
        <f>U8+U46+U65+U78+U144+U162+U164+U169+U172+U178</f>
        <v>514636000</v>
      </c>
      <c r="V7" s="285"/>
      <c r="W7" s="1"/>
    </row>
    <row r="8" spans="1:23" s="22" customFormat="1" ht="29.15" customHeight="1" x14ac:dyDescent="0.35">
      <c r="A8" s="16">
        <v>1</v>
      </c>
      <c r="B8" s="344" t="s">
        <v>17</v>
      </c>
      <c r="C8" s="344"/>
      <c r="D8" s="344"/>
      <c r="E8" s="17"/>
      <c r="F8" s="17"/>
      <c r="G8" s="17"/>
      <c r="H8" s="17"/>
      <c r="I8" s="17"/>
      <c r="J8" s="18"/>
      <c r="K8" s="18"/>
      <c r="L8" s="18"/>
      <c r="M8" s="17"/>
      <c r="N8" s="18"/>
      <c r="O8" s="18"/>
      <c r="P8" s="17"/>
      <c r="Q8" s="17"/>
      <c r="R8" s="17"/>
      <c r="S8" s="17"/>
      <c r="T8" s="19"/>
      <c r="U8" s="20">
        <f>SUM(U9:U45)</f>
        <v>62200000</v>
      </c>
      <c r="V8" s="286"/>
      <c r="W8" s="21"/>
    </row>
    <row r="9" spans="1:23" ht="34.75" customHeight="1" x14ac:dyDescent="0.35">
      <c r="A9" s="23"/>
      <c r="B9" s="24">
        <v>1</v>
      </c>
      <c r="C9" s="24" t="s">
        <v>18</v>
      </c>
      <c r="D9" s="25"/>
      <c r="E9" s="26"/>
      <c r="F9" s="26"/>
      <c r="G9" s="25"/>
      <c r="H9" s="27"/>
      <c r="I9" s="26"/>
      <c r="J9" s="25"/>
      <c r="K9" s="27"/>
      <c r="L9" s="25"/>
      <c r="M9" s="28"/>
      <c r="N9" s="27"/>
      <c r="O9" s="25"/>
      <c r="P9" s="28"/>
      <c r="Q9" s="29"/>
      <c r="R9" s="25"/>
      <c r="S9" s="30"/>
      <c r="T9" s="31"/>
      <c r="U9" s="32">
        <f>SUM(T10:T16)</f>
        <v>10120000</v>
      </c>
      <c r="V9" s="287" t="s">
        <v>19</v>
      </c>
      <c r="W9" s="33" t="s">
        <v>20</v>
      </c>
    </row>
    <row r="10" spans="1:23" ht="43.5" customHeight="1" x14ac:dyDescent="0.35">
      <c r="A10" s="34"/>
      <c r="B10" s="35" t="s">
        <v>21</v>
      </c>
      <c r="C10" s="36" t="s">
        <v>22</v>
      </c>
      <c r="D10" s="35" t="s">
        <v>23</v>
      </c>
      <c r="E10" s="36" t="s">
        <v>24</v>
      </c>
      <c r="F10" s="36" t="s">
        <v>25</v>
      </c>
      <c r="G10" s="35" t="s">
        <v>26</v>
      </c>
      <c r="H10" s="37">
        <v>15</v>
      </c>
      <c r="I10" s="36" t="s">
        <v>26</v>
      </c>
      <c r="J10" s="35" t="s">
        <v>27</v>
      </c>
      <c r="K10" s="37">
        <v>1</v>
      </c>
      <c r="L10" s="35" t="s">
        <v>28</v>
      </c>
      <c r="M10" s="36" t="s">
        <v>27</v>
      </c>
      <c r="N10" s="37">
        <v>2</v>
      </c>
      <c r="O10" s="35" t="s">
        <v>29</v>
      </c>
      <c r="P10" s="36"/>
      <c r="Q10" s="38"/>
      <c r="R10" s="38"/>
      <c r="S10" s="39">
        <v>28000</v>
      </c>
      <c r="T10" s="40">
        <f t="shared" ref="T10:T16" si="0">S10*(H10*K10*N10)</f>
        <v>840000</v>
      </c>
      <c r="U10" s="41"/>
      <c r="V10" s="360" t="s">
        <v>342</v>
      </c>
      <c r="W10" s="1" t="s">
        <v>31</v>
      </c>
    </row>
    <row r="11" spans="1:23" ht="61.5" customHeight="1" x14ac:dyDescent="0.35">
      <c r="A11" s="34"/>
      <c r="B11" s="42"/>
      <c r="C11" s="36"/>
      <c r="D11" s="35" t="s">
        <v>32</v>
      </c>
      <c r="E11" s="36" t="s">
        <v>33</v>
      </c>
      <c r="F11" s="43" t="s">
        <v>34</v>
      </c>
      <c r="G11" s="35" t="s">
        <v>35</v>
      </c>
      <c r="H11" s="37">
        <v>3</v>
      </c>
      <c r="I11" s="36" t="s">
        <v>36</v>
      </c>
      <c r="J11" s="35" t="s">
        <v>27</v>
      </c>
      <c r="K11" s="37">
        <v>1</v>
      </c>
      <c r="L11" s="35" t="s">
        <v>28</v>
      </c>
      <c r="M11" s="44" t="s">
        <v>27</v>
      </c>
      <c r="N11" s="37">
        <v>2</v>
      </c>
      <c r="O11" s="35" t="s">
        <v>29</v>
      </c>
      <c r="P11" s="45"/>
      <c r="Q11" s="38"/>
      <c r="R11" s="38"/>
      <c r="S11" s="39">
        <v>150000</v>
      </c>
      <c r="T11" s="40">
        <f t="shared" si="0"/>
        <v>900000</v>
      </c>
      <c r="U11" s="41"/>
      <c r="V11" s="288" t="s">
        <v>30</v>
      </c>
      <c r="W11" s="1" t="s">
        <v>37</v>
      </c>
    </row>
    <row r="12" spans="1:23" ht="56.5" customHeight="1" x14ac:dyDescent="0.35">
      <c r="A12" s="34"/>
      <c r="B12" s="46" t="s">
        <v>38</v>
      </c>
      <c r="C12" s="36" t="s">
        <v>39</v>
      </c>
      <c r="D12" s="35" t="s">
        <v>32</v>
      </c>
      <c r="E12" s="36" t="s">
        <v>40</v>
      </c>
      <c r="F12" s="36" t="s">
        <v>41</v>
      </c>
      <c r="G12" s="35" t="s">
        <v>35</v>
      </c>
      <c r="H12" s="37">
        <v>2</v>
      </c>
      <c r="I12" s="36" t="s">
        <v>36</v>
      </c>
      <c r="J12" s="35" t="s">
        <v>27</v>
      </c>
      <c r="K12" s="37">
        <v>3</v>
      </c>
      <c r="L12" s="35" t="s">
        <v>42</v>
      </c>
      <c r="M12" s="44" t="s">
        <v>27</v>
      </c>
      <c r="N12" s="37">
        <v>1</v>
      </c>
      <c r="O12" s="35" t="s">
        <v>29</v>
      </c>
      <c r="P12" s="45"/>
      <c r="Q12" s="38"/>
      <c r="R12" s="38"/>
      <c r="S12" s="39">
        <v>150000</v>
      </c>
      <c r="T12" s="47">
        <f t="shared" si="0"/>
        <v>900000</v>
      </c>
      <c r="U12" s="48"/>
      <c r="V12" s="289" t="s">
        <v>351</v>
      </c>
      <c r="W12" s="1" t="s">
        <v>37</v>
      </c>
    </row>
    <row r="13" spans="1:23" ht="58" customHeight="1" x14ac:dyDescent="0.35">
      <c r="A13" s="34"/>
      <c r="B13" s="46" t="s">
        <v>44</v>
      </c>
      <c r="C13" s="36" t="s">
        <v>45</v>
      </c>
      <c r="D13" s="35" t="s">
        <v>32</v>
      </c>
      <c r="E13" s="36" t="s">
        <v>40</v>
      </c>
      <c r="F13" s="36" t="s">
        <v>41</v>
      </c>
      <c r="G13" s="35" t="s">
        <v>35</v>
      </c>
      <c r="H13" s="37">
        <v>1</v>
      </c>
      <c r="I13" s="36" t="s">
        <v>36</v>
      </c>
      <c r="J13" s="35" t="s">
        <v>27</v>
      </c>
      <c r="K13" s="37">
        <v>7</v>
      </c>
      <c r="L13" s="35" t="s">
        <v>46</v>
      </c>
      <c r="M13" s="44" t="s">
        <v>27</v>
      </c>
      <c r="N13" s="37">
        <v>4</v>
      </c>
      <c r="O13" s="35" t="s">
        <v>29</v>
      </c>
      <c r="P13" s="45"/>
      <c r="Q13" s="38"/>
      <c r="R13" s="38"/>
      <c r="S13" s="39">
        <v>150000</v>
      </c>
      <c r="T13" s="47">
        <f t="shared" si="0"/>
        <v>4200000</v>
      </c>
      <c r="U13" s="49"/>
      <c r="V13" s="290" t="s">
        <v>47</v>
      </c>
      <c r="W13" s="1" t="s">
        <v>37</v>
      </c>
    </row>
    <row r="14" spans="1:23" ht="59.5" customHeight="1" x14ac:dyDescent="0.35">
      <c r="A14" s="34"/>
      <c r="B14" s="35" t="s">
        <v>48</v>
      </c>
      <c r="C14" s="36" t="s">
        <v>49</v>
      </c>
      <c r="D14" s="35" t="s">
        <v>32</v>
      </c>
      <c r="E14" s="36" t="s">
        <v>40</v>
      </c>
      <c r="F14" s="36" t="s">
        <v>41</v>
      </c>
      <c r="G14" s="35" t="s">
        <v>35</v>
      </c>
      <c r="H14" s="37">
        <v>2</v>
      </c>
      <c r="I14" s="36" t="s">
        <v>36</v>
      </c>
      <c r="J14" s="35" t="s">
        <v>27</v>
      </c>
      <c r="K14" s="37">
        <v>3</v>
      </c>
      <c r="L14" s="35" t="s">
        <v>42</v>
      </c>
      <c r="M14" s="44" t="s">
        <v>27</v>
      </c>
      <c r="N14" s="37">
        <v>1</v>
      </c>
      <c r="O14" s="35" t="s">
        <v>29</v>
      </c>
      <c r="P14" s="44"/>
      <c r="Q14" s="38"/>
      <c r="R14" s="38"/>
      <c r="S14" s="39">
        <v>150000</v>
      </c>
      <c r="T14" s="47">
        <f t="shared" si="0"/>
        <v>900000</v>
      </c>
      <c r="U14" s="49"/>
      <c r="V14" s="291" t="s">
        <v>50</v>
      </c>
      <c r="W14" s="1" t="s">
        <v>37</v>
      </c>
    </row>
    <row r="15" spans="1:23" ht="34.75" customHeight="1" x14ac:dyDescent="0.35">
      <c r="A15" s="34"/>
      <c r="B15" s="46" t="s">
        <v>51</v>
      </c>
      <c r="C15" s="36" t="s">
        <v>52</v>
      </c>
      <c r="D15" s="35" t="s">
        <v>23</v>
      </c>
      <c r="E15" s="36" t="s">
        <v>24</v>
      </c>
      <c r="F15" s="36" t="s">
        <v>53</v>
      </c>
      <c r="G15" s="35" t="s">
        <v>54</v>
      </c>
      <c r="H15" s="37">
        <v>25</v>
      </c>
      <c r="I15" s="36" t="s">
        <v>36</v>
      </c>
      <c r="J15" s="35" t="s">
        <v>27</v>
      </c>
      <c r="K15" s="37">
        <v>1</v>
      </c>
      <c r="L15" s="35" t="s">
        <v>28</v>
      </c>
      <c r="M15" s="36" t="s">
        <v>27</v>
      </c>
      <c r="N15" s="37">
        <v>1</v>
      </c>
      <c r="O15" s="35" t="s">
        <v>29</v>
      </c>
      <c r="P15" s="36"/>
      <c r="Q15" s="38"/>
      <c r="R15" s="38"/>
      <c r="S15" s="39">
        <v>28000</v>
      </c>
      <c r="T15" s="47">
        <f t="shared" si="0"/>
        <v>700000</v>
      </c>
      <c r="U15" s="49"/>
      <c r="V15" s="288" t="s">
        <v>30</v>
      </c>
      <c r="W15" s="1" t="s">
        <v>37</v>
      </c>
    </row>
    <row r="16" spans="1:23" ht="26.5" customHeight="1" x14ac:dyDescent="0.35">
      <c r="A16" s="34"/>
      <c r="B16" s="46" t="s">
        <v>55</v>
      </c>
      <c r="C16" s="36" t="s">
        <v>56</v>
      </c>
      <c r="D16" s="35" t="s">
        <v>23</v>
      </c>
      <c r="E16" s="36" t="s">
        <v>24</v>
      </c>
      <c r="F16" s="36" t="s">
        <v>53</v>
      </c>
      <c r="G16" s="35" t="s">
        <v>54</v>
      </c>
      <c r="H16" s="37">
        <v>20</v>
      </c>
      <c r="I16" s="36" t="s">
        <v>36</v>
      </c>
      <c r="J16" s="35" t="s">
        <v>27</v>
      </c>
      <c r="K16" s="37">
        <v>1</v>
      </c>
      <c r="L16" s="35" t="s">
        <v>28</v>
      </c>
      <c r="M16" s="36" t="s">
        <v>27</v>
      </c>
      <c r="N16" s="37">
        <v>3</v>
      </c>
      <c r="O16" s="35" t="s">
        <v>29</v>
      </c>
      <c r="P16" s="36"/>
      <c r="Q16" s="38"/>
      <c r="R16" s="38"/>
      <c r="S16" s="39">
        <v>28000</v>
      </c>
      <c r="T16" s="47">
        <f t="shared" si="0"/>
        <v>1680000</v>
      </c>
      <c r="U16" s="49"/>
      <c r="V16" s="288" t="s">
        <v>30</v>
      </c>
      <c r="W16" s="1" t="s">
        <v>37</v>
      </c>
    </row>
    <row r="17" spans="1:23" ht="15.65" hidden="1" customHeight="1" x14ac:dyDescent="0.35">
      <c r="A17" s="50"/>
      <c r="B17" s="51">
        <v>2</v>
      </c>
      <c r="C17" s="51" t="s">
        <v>57</v>
      </c>
      <c r="D17" s="25"/>
      <c r="E17" s="26"/>
      <c r="F17" s="26"/>
      <c r="G17" s="25"/>
      <c r="H17" s="27"/>
      <c r="I17" s="26"/>
      <c r="J17" s="25"/>
      <c r="K17" s="27"/>
      <c r="L17" s="25"/>
      <c r="M17" s="28"/>
      <c r="N17" s="27"/>
      <c r="O17" s="25"/>
      <c r="P17" s="52"/>
      <c r="Q17" s="53"/>
      <c r="R17" s="53"/>
      <c r="S17" s="54"/>
      <c r="T17" s="55"/>
      <c r="U17" s="56"/>
      <c r="V17" s="292"/>
    </row>
    <row r="18" spans="1:23" ht="34" customHeight="1" x14ac:dyDescent="0.35">
      <c r="A18" s="50"/>
      <c r="B18" s="51">
        <v>3</v>
      </c>
      <c r="C18" s="51" t="s">
        <v>58</v>
      </c>
      <c r="D18" s="25"/>
      <c r="E18" s="26"/>
      <c r="F18" s="26"/>
      <c r="G18" s="25"/>
      <c r="H18" s="27"/>
      <c r="I18" s="26"/>
      <c r="J18" s="25"/>
      <c r="K18" s="27"/>
      <c r="L18" s="25"/>
      <c r="M18" s="28"/>
      <c r="N18" s="27"/>
      <c r="O18" s="25"/>
      <c r="P18" s="52"/>
      <c r="Q18" s="53"/>
      <c r="R18" s="53"/>
      <c r="S18" s="54"/>
      <c r="T18" s="55"/>
      <c r="U18" s="57">
        <f>SUM(T19)</f>
        <v>3000000</v>
      </c>
      <c r="V18" s="292"/>
    </row>
    <row r="19" spans="1:23" ht="50.5" customHeight="1" x14ac:dyDescent="0.35">
      <c r="A19" s="34"/>
      <c r="B19" s="46" t="s">
        <v>44</v>
      </c>
      <c r="C19" s="58" t="s">
        <v>59</v>
      </c>
      <c r="D19" s="35" t="s">
        <v>32</v>
      </c>
      <c r="E19" s="36" t="s">
        <v>40</v>
      </c>
      <c r="F19" s="36" t="s">
        <v>60</v>
      </c>
      <c r="G19" s="35" t="s">
        <v>35</v>
      </c>
      <c r="H19" s="37">
        <v>2</v>
      </c>
      <c r="I19" s="36" t="s">
        <v>36</v>
      </c>
      <c r="J19" s="35" t="s">
        <v>27</v>
      </c>
      <c r="K19" s="37">
        <v>10</v>
      </c>
      <c r="L19" s="35" t="s">
        <v>42</v>
      </c>
      <c r="M19" s="44" t="s">
        <v>27</v>
      </c>
      <c r="N19" s="37">
        <v>1</v>
      </c>
      <c r="O19" s="35" t="s">
        <v>28</v>
      </c>
      <c r="P19" s="45"/>
      <c r="Q19" s="38"/>
      <c r="R19" s="38"/>
      <c r="S19" s="39">
        <v>150000</v>
      </c>
      <c r="T19" s="40">
        <f>S19*(H19*K19*N19)</f>
        <v>3000000</v>
      </c>
      <c r="U19" s="59"/>
      <c r="V19" s="293" t="s">
        <v>340</v>
      </c>
      <c r="W19" s="1" t="s">
        <v>37</v>
      </c>
    </row>
    <row r="20" spans="1:23" ht="61" hidden="1" customHeight="1" x14ac:dyDescent="0.35">
      <c r="A20" s="60"/>
      <c r="B20" s="51">
        <v>4</v>
      </c>
      <c r="C20" s="51" t="s">
        <v>61</v>
      </c>
      <c r="D20" s="25"/>
      <c r="E20" s="26"/>
      <c r="F20" s="26"/>
      <c r="G20" s="25"/>
      <c r="H20" s="27"/>
      <c r="I20" s="26"/>
      <c r="J20" s="25"/>
      <c r="K20" s="27"/>
      <c r="L20" s="25"/>
      <c r="M20" s="28"/>
      <c r="N20" s="27"/>
      <c r="O20" s="25"/>
      <c r="P20" s="28"/>
      <c r="Q20" s="53"/>
      <c r="R20" s="53"/>
      <c r="S20" s="54"/>
      <c r="T20" s="55"/>
      <c r="U20" s="61"/>
      <c r="V20" s="294"/>
    </row>
    <row r="21" spans="1:23" ht="57" customHeight="1" x14ac:dyDescent="0.35">
      <c r="A21" s="60"/>
      <c r="B21" s="51">
        <v>5</v>
      </c>
      <c r="C21" s="51" t="s">
        <v>62</v>
      </c>
      <c r="D21" s="25"/>
      <c r="E21" s="26"/>
      <c r="F21" s="26"/>
      <c r="G21" s="25"/>
      <c r="H21" s="27"/>
      <c r="I21" s="26"/>
      <c r="J21" s="25"/>
      <c r="K21" s="27"/>
      <c r="L21" s="25"/>
      <c r="M21" s="26"/>
      <c r="N21" s="27"/>
      <c r="O21" s="25"/>
      <c r="P21" s="26"/>
      <c r="Q21" s="53"/>
      <c r="R21" s="53"/>
      <c r="S21" s="54"/>
      <c r="T21" s="55"/>
      <c r="U21" s="62">
        <f>SUM(T22:T31)</f>
        <v>26380000</v>
      </c>
      <c r="V21" s="295"/>
    </row>
    <row r="22" spans="1:23" ht="52.5" customHeight="1" x14ac:dyDescent="0.35">
      <c r="A22" s="34"/>
      <c r="B22" s="46" t="s">
        <v>21</v>
      </c>
      <c r="C22" s="63" t="s">
        <v>63</v>
      </c>
      <c r="D22" s="35" t="s">
        <v>32</v>
      </c>
      <c r="E22" s="36" t="s">
        <v>33</v>
      </c>
      <c r="F22" s="58" t="s">
        <v>64</v>
      </c>
      <c r="G22" s="35" t="s">
        <v>65</v>
      </c>
      <c r="H22" s="37">
        <v>2</v>
      </c>
      <c r="I22" s="35" t="s">
        <v>36</v>
      </c>
      <c r="J22" s="35" t="s">
        <v>27</v>
      </c>
      <c r="K22" s="37">
        <v>16</v>
      </c>
      <c r="L22" s="35" t="s">
        <v>66</v>
      </c>
      <c r="M22" s="44" t="s">
        <v>27</v>
      </c>
      <c r="N22" s="37">
        <v>1</v>
      </c>
      <c r="O22" s="35" t="s">
        <v>29</v>
      </c>
      <c r="P22" s="64"/>
      <c r="Q22" s="64"/>
      <c r="R22" s="38"/>
      <c r="S22" s="39">
        <v>150000</v>
      </c>
      <c r="T22" s="39">
        <f t="shared" ref="T22:T31" si="1">H22*K22*N22*S22</f>
        <v>4800000</v>
      </c>
      <c r="U22" s="49"/>
      <c r="V22" s="65" t="s">
        <v>352</v>
      </c>
      <c r="W22" s="1" t="s">
        <v>68</v>
      </c>
    </row>
    <row r="23" spans="1:23" ht="53.15" customHeight="1" x14ac:dyDescent="0.35">
      <c r="A23" s="34"/>
      <c r="B23" s="46"/>
      <c r="C23" s="63"/>
      <c r="D23" s="35" t="s">
        <v>32</v>
      </c>
      <c r="E23" s="36" t="s">
        <v>33</v>
      </c>
      <c r="F23" s="58" t="s">
        <v>69</v>
      </c>
      <c r="G23" s="35" t="s">
        <v>65</v>
      </c>
      <c r="H23" s="37">
        <v>2</v>
      </c>
      <c r="I23" s="36" t="s">
        <v>36</v>
      </c>
      <c r="J23" s="35" t="s">
        <v>27</v>
      </c>
      <c r="K23" s="37">
        <v>9</v>
      </c>
      <c r="L23" s="35" t="s">
        <v>66</v>
      </c>
      <c r="M23" s="44" t="s">
        <v>27</v>
      </c>
      <c r="N23" s="37">
        <v>1</v>
      </c>
      <c r="O23" s="35" t="s">
        <v>29</v>
      </c>
      <c r="P23" s="45"/>
      <c r="Q23" s="38"/>
      <c r="R23" s="38"/>
      <c r="S23" s="39">
        <v>150000</v>
      </c>
      <c r="T23" s="39">
        <f t="shared" si="1"/>
        <v>2700000</v>
      </c>
      <c r="U23" s="49"/>
      <c r="V23" s="65" t="s">
        <v>352</v>
      </c>
      <c r="W23" s="1" t="s">
        <v>70</v>
      </c>
    </row>
    <row r="24" spans="1:23" ht="31.5" customHeight="1" x14ac:dyDescent="0.35">
      <c r="A24" s="34"/>
      <c r="B24" s="46" t="s">
        <v>38</v>
      </c>
      <c r="C24" s="63" t="s">
        <v>71</v>
      </c>
      <c r="D24" s="35" t="s">
        <v>23</v>
      </c>
      <c r="E24" s="36" t="s">
        <v>24</v>
      </c>
      <c r="F24" s="36" t="s">
        <v>72</v>
      </c>
      <c r="G24" s="35" t="s">
        <v>54</v>
      </c>
      <c r="H24" s="37">
        <v>20</v>
      </c>
      <c r="I24" s="35" t="s">
        <v>26</v>
      </c>
      <c r="J24" s="35" t="s">
        <v>27</v>
      </c>
      <c r="K24" s="37">
        <v>8</v>
      </c>
      <c r="L24" s="35" t="s">
        <v>73</v>
      </c>
      <c r="M24" s="44" t="s">
        <v>27</v>
      </c>
      <c r="N24" s="37">
        <v>1</v>
      </c>
      <c r="O24" s="35" t="s">
        <v>29</v>
      </c>
      <c r="P24" s="36"/>
      <c r="Q24" s="38"/>
      <c r="R24" s="38"/>
      <c r="S24" s="39">
        <v>28000</v>
      </c>
      <c r="T24" s="39">
        <f t="shared" si="1"/>
        <v>4480000</v>
      </c>
      <c r="U24" s="49"/>
      <c r="V24" s="65" t="s">
        <v>67</v>
      </c>
      <c r="W24" s="1" t="s">
        <v>68</v>
      </c>
    </row>
    <row r="25" spans="1:23" ht="54" customHeight="1" x14ac:dyDescent="0.35">
      <c r="A25" s="34"/>
      <c r="B25" s="46"/>
      <c r="C25" s="63"/>
      <c r="D25" s="35" t="s">
        <v>32</v>
      </c>
      <c r="E25" s="36" t="s">
        <v>33</v>
      </c>
      <c r="F25" s="58" t="s">
        <v>74</v>
      </c>
      <c r="G25" s="35" t="s">
        <v>65</v>
      </c>
      <c r="H25" s="37">
        <v>2</v>
      </c>
      <c r="I25" s="36" t="s">
        <v>36</v>
      </c>
      <c r="J25" s="35" t="s">
        <v>27</v>
      </c>
      <c r="K25" s="37">
        <v>8</v>
      </c>
      <c r="L25" s="35" t="s">
        <v>66</v>
      </c>
      <c r="M25" s="44" t="s">
        <v>27</v>
      </c>
      <c r="N25" s="37">
        <v>1</v>
      </c>
      <c r="O25" s="35" t="s">
        <v>29</v>
      </c>
      <c r="P25" s="45"/>
      <c r="Q25" s="38"/>
      <c r="R25" s="38"/>
      <c r="S25" s="39">
        <v>150000</v>
      </c>
      <c r="T25" s="39">
        <f t="shared" si="1"/>
        <v>2400000</v>
      </c>
      <c r="U25" s="49"/>
      <c r="V25" s="65" t="s">
        <v>67</v>
      </c>
      <c r="W25" s="1" t="s">
        <v>68</v>
      </c>
    </row>
    <row r="26" spans="1:23" ht="55" customHeight="1" x14ac:dyDescent="0.35">
      <c r="A26" s="34"/>
      <c r="B26" s="46" t="s">
        <v>44</v>
      </c>
      <c r="C26" s="63" t="s">
        <v>75</v>
      </c>
      <c r="D26" s="35" t="s">
        <v>76</v>
      </c>
      <c r="E26" s="36" t="s">
        <v>33</v>
      </c>
      <c r="F26" s="36" t="s">
        <v>34</v>
      </c>
      <c r="G26" s="35" t="s">
        <v>35</v>
      </c>
      <c r="H26" s="37">
        <v>3</v>
      </c>
      <c r="I26" s="36" t="s">
        <v>36</v>
      </c>
      <c r="J26" s="35" t="s">
        <v>27</v>
      </c>
      <c r="K26" s="37">
        <v>1</v>
      </c>
      <c r="L26" s="35" t="s">
        <v>46</v>
      </c>
      <c r="M26" s="44" t="s">
        <v>27</v>
      </c>
      <c r="N26" s="37">
        <v>2</v>
      </c>
      <c r="O26" s="35" t="s">
        <v>29</v>
      </c>
      <c r="P26" s="44"/>
      <c r="Q26" s="66"/>
      <c r="R26" s="35"/>
      <c r="S26" s="39">
        <v>150000</v>
      </c>
      <c r="T26" s="39">
        <f t="shared" si="1"/>
        <v>900000</v>
      </c>
      <c r="U26" s="49"/>
      <c r="V26" s="67" t="s">
        <v>347</v>
      </c>
      <c r="W26" s="1" t="s">
        <v>78</v>
      </c>
    </row>
    <row r="27" spans="1:23" ht="55" customHeight="1" x14ac:dyDescent="0.35">
      <c r="A27" s="34"/>
      <c r="B27" s="46" t="s">
        <v>48</v>
      </c>
      <c r="C27" s="63" t="s">
        <v>79</v>
      </c>
      <c r="D27" s="35" t="s">
        <v>76</v>
      </c>
      <c r="E27" s="36" t="s">
        <v>33</v>
      </c>
      <c r="F27" s="36" t="s">
        <v>34</v>
      </c>
      <c r="G27" s="35" t="s">
        <v>35</v>
      </c>
      <c r="H27" s="37">
        <v>3</v>
      </c>
      <c r="I27" s="36" t="s">
        <v>36</v>
      </c>
      <c r="J27" s="35" t="s">
        <v>27</v>
      </c>
      <c r="K27" s="37">
        <v>1</v>
      </c>
      <c r="L27" s="35" t="s">
        <v>46</v>
      </c>
      <c r="M27" s="44" t="s">
        <v>27</v>
      </c>
      <c r="N27" s="37">
        <v>8</v>
      </c>
      <c r="O27" s="35" t="s">
        <v>29</v>
      </c>
      <c r="P27" s="44"/>
      <c r="Q27" s="38"/>
      <c r="R27" s="38"/>
      <c r="S27" s="39">
        <v>150000</v>
      </c>
      <c r="T27" s="39">
        <f t="shared" si="1"/>
        <v>3600000</v>
      </c>
      <c r="U27" s="49"/>
      <c r="V27" s="67" t="s">
        <v>347</v>
      </c>
      <c r="W27" s="1" t="s">
        <v>78</v>
      </c>
    </row>
    <row r="28" spans="1:23" ht="55" customHeight="1" x14ac:dyDescent="0.35">
      <c r="A28" s="34"/>
      <c r="B28" s="46" t="s">
        <v>51</v>
      </c>
      <c r="C28" s="63" t="s">
        <v>80</v>
      </c>
      <c r="D28" s="35" t="s">
        <v>76</v>
      </c>
      <c r="E28" s="36" t="s">
        <v>33</v>
      </c>
      <c r="F28" s="36" t="s">
        <v>81</v>
      </c>
      <c r="G28" s="35" t="s">
        <v>35</v>
      </c>
      <c r="H28" s="37">
        <v>3</v>
      </c>
      <c r="I28" s="36" t="s">
        <v>36</v>
      </c>
      <c r="J28" s="35" t="s">
        <v>27</v>
      </c>
      <c r="K28" s="37">
        <v>1</v>
      </c>
      <c r="L28" s="35" t="s">
        <v>82</v>
      </c>
      <c r="M28" s="44" t="s">
        <v>27</v>
      </c>
      <c r="N28" s="37">
        <v>2</v>
      </c>
      <c r="O28" s="35" t="s">
        <v>29</v>
      </c>
      <c r="P28" s="44"/>
      <c r="Q28" s="38"/>
      <c r="R28" s="38"/>
      <c r="S28" s="39">
        <v>150000</v>
      </c>
      <c r="T28" s="39">
        <f t="shared" si="1"/>
        <v>900000</v>
      </c>
      <c r="U28" s="49"/>
      <c r="V28" s="67" t="s">
        <v>347</v>
      </c>
      <c r="W28" s="1" t="s">
        <v>78</v>
      </c>
    </row>
    <row r="29" spans="1:23" ht="55" customHeight="1" x14ac:dyDescent="0.35">
      <c r="A29" s="34"/>
      <c r="B29" s="46" t="s">
        <v>55</v>
      </c>
      <c r="C29" s="63" t="s">
        <v>83</v>
      </c>
      <c r="D29" s="35" t="s">
        <v>32</v>
      </c>
      <c r="E29" s="36" t="s">
        <v>33</v>
      </c>
      <c r="F29" s="58" t="s">
        <v>74</v>
      </c>
      <c r="G29" s="35" t="s">
        <v>65</v>
      </c>
      <c r="H29" s="37">
        <v>2</v>
      </c>
      <c r="I29" s="35" t="s">
        <v>36</v>
      </c>
      <c r="J29" s="35" t="s">
        <v>27</v>
      </c>
      <c r="K29" s="37">
        <v>8</v>
      </c>
      <c r="L29" s="35" t="s">
        <v>66</v>
      </c>
      <c r="M29" s="44" t="s">
        <v>27</v>
      </c>
      <c r="N29" s="37">
        <v>2</v>
      </c>
      <c r="O29" s="35" t="s">
        <v>29</v>
      </c>
      <c r="P29" s="36"/>
      <c r="Q29" s="38"/>
      <c r="R29" s="38"/>
      <c r="S29" s="39">
        <v>150000</v>
      </c>
      <c r="T29" s="39">
        <f t="shared" si="1"/>
        <v>4800000</v>
      </c>
      <c r="U29" s="49"/>
      <c r="V29" s="65" t="s">
        <v>67</v>
      </c>
      <c r="W29" s="1" t="s">
        <v>68</v>
      </c>
    </row>
    <row r="30" spans="1:23" ht="55" customHeight="1" x14ac:dyDescent="0.35">
      <c r="A30" s="34"/>
      <c r="B30" s="46" t="s">
        <v>84</v>
      </c>
      <c r="C30" s="63" t="s">
        <v>85</v>
      </c>
      <c r="D30" s="68" t="s">
        <v>32</v>
      </c>
      <c r="E30" s="69" t="s">
        <v>40</v>
      </c>
      <c r="F30" s="70" t="s">
        <v>41</v>
      </c>
      <c r="G30" s="71" t="s">
        <v>35</v>
      </c>
      <c r="H30" s="72">
        <v>3</v>
      </c>
      <c r="I30" s="73" t="s">
        <v>36</v>
      </c>
      <c r="J30" s="74" t="s">
        <v>27</v>
      </c>
      <c r="K30" s="72">
        <v>1</v>
      </c>
      <c r="L30" s="75" t="s">
        <v>82</v>
      </c>
      <c r="M30" s="74" t="s">
        <v>27</v>
      </c>
      <c r="N30" s="72">
        <v>2</v>
      </c>
      <c r="O30" s="75" t="s">
        <v>29</v>
      </c>
      <c r="P30" s="74"/>
      <c r="Q30" s="76"/>
      <c r="R30" s="75"/>
      <c r="S30" s="77">
        <v>150000</v>
      </c>
      <c r="T30" s="39">
        <f t="shared" si="1"/>
        <v>900000</v>
      </c>
      <c r="U30" s="49"/>
      <c r="V30" s="65" t="s">
        <v>86</v>
      </c>
      <c r="W30" s="1" t="s">
        <v>87</v>
      </c>
    </row>
    <row r="31" spans="1:23" ht="49" customHeight="1" x14ac:dyDescent="0.25">
      <c r="A31" s="34"/>
      <c r="B31" s="46" t="s">
        <v>88</v>
      </c>
      <c r="C31" s="63" t="s">
        <v>89</v>
      </c>
      <c r="D31" s="35" t="s">
        <v>76</v>
      </c>
      <c r="E31" s="36" t="s">
        <v>90</v>
      </c>
      <c r="F31" s="36" t="s">
        <v>91</v>
      </c>
      <c r="G31" s="35" t="s">
        <v>35</v>
      </c>
      <c r="H31" s="37">
        <v>3</v>
      </c>
      <c r="I31" s="36" t="s">
        <v>36</v>
      </c>
      <c r="J31" s="35" t="s">
        <v>27</v>
      </c>
      <c r="K31" s="37">
        <v>1</v>
      </c>
      <c r="L31" s="35" t="s">
        <v>46</v>
      </c>
      <c r="M31" s="44" t="s">
        <v>27</v>
      </c>
      <c r="N31" s="37">
        <v>2</v>
      </c>
      <c r="O31" s="35" t="s">
        <v>29</v>
      </c>
      <c r="P31" s="45"/>
      <c r="Q31" s="38"/>
      <c r="R31" s="38"/>
      <c r="S31" s="39">
        <v>150000</v>
      </c>
      <c r="T31" s="39">
        <f t="shared" si="1"/>
        <v>900000</v>
      </c>
      <c r="U31" s="49"/>
      <c r="V31" s="78" t="s">
        <v>77</v>
      </c>
      <c r="W31" s="1" t="s">
        <v>78</v>
      </c>
    </row>
    <row r="32" spans="1:23" ht="41.25" customHeight="1" x14ac:dyDescent="0.35">
      <c r="A32" s="60"/>
      <c r="B32" s="51">
        <v>6</v>
      </c>
      <c r="C32" s="51" t="s">
        <v>92</v>
      </c>
      <c r="D32" s="25"/>
      <c r="E32" s="26"/>
      <c r="F32" s="26"/>
      <c r="G32" s="25"/>
      <c r="H32" s="27"/>
      <c r="I32" s="26"/>
      <c r="J32" s="25"/>
      <c r="K32" s="27"/>
      <c r="L32" s="25"/>
      <c r="M32" s="26"/>
      <c r="N32" s="27"/>
      <c r="O32" s="25"/>
      <c r="P32" s="26"/>
      <c r="Q32" s="53"/>
      <c r="R32" s="53"/>
      <c r="S32" s="54"/>
      <c r="T32" s="55"/>
      <c r="U32" s="62">
        <f>SUM(T33:T34)</f>
        <v>2700000</v>
      </c>
      <c r="V32" s="295"/>
    </row>
    <row r="33" spans="1:23" ht="57.65" customHeight="1" x14ac:dyDescent="0.35">
      <c r="A33" s="34"/>
      <c r="B33" s="34" t="s">
        <v>93</v>
      </c>
      <c r="C33" s="38" t="s">
        <v>94</v>
      </c>
      <c r="D33" s="35" t="s">
        <v>32</v>
      </c>
      <c r="E33" s="36" t="s">
        <v>33</v>
      </c>
      <c r="F33" s="36" t="s">
        <v>95</v>
      </c>
      <c r="G33" s="35" t="s">
        <v>35</v>
      </c>
      <c r="H33" s="37">
        <v>2</v>
      </c>
      <c r="I33" s="36" t="s">
        <v>36</v>
      </c>
      <c r="J33" s="35" t="s">
        <v>27</v>
      </c>
      <c r="K33" s="37">
        <v>1</v>
      </c>
      <c r="L33" s="35" t="s">
        <v>28</v>
      </c>
      <c r="M33" s="44" t="s">
        <v>27</v>
      </c>
      <c r="N33" s="37">
        <v>2</v>
      </c>
      <c r="O33" s="35" t="s">
        <v>29</v>
      </c>
      <c r="P33" s="44"/>
      <c r="Q33" s="38"/>
      <c r="R33" s="38"/>
      <c r="S33" s="39">
        <v>150000</v>
      </c>
      <c r="T33" s="39">
        <f>H33*K33*N33*S33</f>
        <v>600000</v>
      </c>
      <c r="U33" s="49"/>
      <c r="V33" s="288" t="s">
        <v>30</v>
      </c>
      <c r="W33" s="1" t="s">
        <v>96</v>
      </c>
    </row>
    <row r="34" spans="1:23" ht="57.65" customHeight="1" x14ac:dyDescent="0.35">
      <c r="A34" s="34"/>
      <c r="B34" s="35" t="s">
        <v>44</v>
      </c>
      <c r="C34" s="36" t="s">
        <v>97</v>
      </c>
      <c r="D34" s="35" t="s">
        <v>32</v>
      </c>
      <c r="E34" s="36" t="s">
        <v>33</v>
      </c>
      <c r="F34" s="36" t="s">
        <v>91</v>
      </c>
      <c r="G34" s="35" t="s">
        <v>35</v>
      </c>
      <c r="H34" s="37">
        <v>1</v>
      </c>
      <c r="I34" s="36" t="s">
        <v>36</v>
      </c>
      <c r="J34" s="35" t="s">
        <v>27</v>
      </c>
      <c r="K34" s="37">
        <v>7</v>
      </c>
      <c r="L34" s="35" t="s">
        <v>28</v>
      </c>
      <c r="M34" s="36" t="s">
        <v>27</v>
      </c>
      <c r="N34" s="37">
        <v>2</v>
      </c>
      <c r="O34" s="35" t="s">
        <v>29</v>
      </c>
      <c r="P34" s="36"/>
      <c r="Q34" s="38"/>
      <c r="R34" s="38"/>
      <c r="S34" s="39">
        <v>150000</v>
      </c>
      <c r="T34" s="39">
        <f>H34*K34*N34*S34</f>
        <v>2100000</v>
      </c>
      <c r="U34" s="49"/>
      <c r="V34" s="289" t="s">
        <v>43</v>
      </c>
      <c r="W34" s="1" t="s">
        <v>96</v>
      </c>
    </row>
    <row r="35" spans="1:23" ht="52.5" customHeight="1" x14ac:dyDescent="0.35">
      <c r="A35" s="60"/>
      <c r="B35" s="51">
        <v>7</v>
      </c>
      <c r="C35" s="51" t="s">
        <v>98</v>
      </c>
      <c r="D35" s="25"/>
      <c r="E35" s="26"/>
      <c r="F35" s="26"/>
      <c r="G35" s="25"/>
      <c r="H35" s="27"/>
      <c r="I35" s="26"/>
      <c r="J35" s="25"/>
      <c r="K35" s="27"/>
      <c r="L35" s="25"/>
      <c r="M35" s="28"/>
      <c r="N35" s="27"/>
      <c r="O35" s="25"/>
      <c r="P35" s="28"/>
      <c r="Q35" s="29"/>
      <c r="R35" s="25"/>
      <c r="S35" s="54"/>
      <c r="T35" s="55"/>
      <c r="U35" s="62">
        <f>SUM(T36:T37)</f>
        <v>2900000</v>
      </c>
      <c r="V35" s="295"/>
    </row>
    <row r="36" spans="1:23" ht="52.5" customHeight="1" x14ac:dyDescent="0.35">
      <c r="A36" s="34"/>
      <c r="B36" s="63" t="s">
        <v>21</v>
      </c>
      <c r="C36" s="79" t="s">
        <v>99</v>
      </c>
      <c r="D36" s="35" t="s">
        <v>23</v>
      </c>
      <c r="E36" s="36" t="s">
        <v>24</v>
      </c>
      <c r="F36" s="36" t="s">
        <v>53</v>
      </c>
      <c r="G36" s="35" t="s">
        <v>54</v>
      </c>
      <c r="H36" s="37">
        <v>50</v>
      </c>
      <c r="I36" s="36" t="s">
        <v>36</v>
      </c>
      <c r="J36" s="35" t="s">
        <v>27</v>
      </c>
      <c r="K36" s="37">
        <v>1</v>
      </c>
      <c r="L36" s="35" t="s">
        <v>28</v>
      </c>
      <c r="M36" s="44" t="s">
        <v>27</v>
      </c>
      <c r="N36" s="37">
        <v>1</v>
      </c>
      <c r="O36" s="35" t="s">
        <v>29</v>
      </c>
      <c r="P36" s="44"/>
      <c r="Q36" s="66"/>
      <c r="R36" s="35"/>
      <c r="S36" s="39">
        <v>28000</v>
      </c>
      <c r="T36" s="47">
        <f>S36*(H36*K36*N36)</f>
        <v>1400000</v>
      </c>
      <c r="U36" s="49"/>
      <c r="V36" s="288" t="s">
        <v>30</v>
      </c>
      <c r="W36" s="1" t="s">
        <v>37</v>
      </c>
    </row>
    <row r="37" spans="1:23" ht="52.5" customHeight="1" x14ac:dyDescent="0.35">
      <c r="A37" s="34"/>
      <c r="B37" s="63" t="s">
        <v>44</v>
      </c>
      <c r="C37" s="79" t="s">
        <v>100</v>
      </c>
      <c r="D37" s="35" t="s">
        <v>32</v>
      </c>
      <c r="E37" s="36" t="s">
        <v>40</v>
      </c>
      <c r="F37" s="36" t="s">
        <v>41</v>
      </c>
      <c r="G37" s="35" t="s">
        <v>35</v>
      </c>
      <c r="H37" s="37">
        <v>1</v>
      </c>
      <c r="I37" s="36" t="s">
        <v>101</v>
      </c>
      <c r="J37" s="35" t="s">
        <v>27</v>
      </c>
      <c r="K37" s="37">
        <v>10</v>
      </c>
      <c r="L37" s="35" t="s">
        <v>42</v>
      </c>
      <c r="M37" s="44" t="s">
        <v>27</v>
      </c>
      <c r="N37" s="37">
        <v>1</v>
      </c>
      <c r="O37" s="35" t="s">
        <v>29</v>
      </c>
      <c r="P37" s="44"/>
      <c r="Q37" s="38"/>
      <c r="R37" s="38"/>
      <c r="S37" s="39">
        <v>150000</v>
      </c>
      <c r="T37" s="47">
        <f>S37*(H37*K37*N37)</f>
        <v>1500000</v>
      </c>
      <c r="U37" s="49"/>
      <c r="V37" s="288" t="s">
        <v>30</v>
      </c>
      <c r="W37" s="1" t="s">
        <v>37</v>
      </c>
    </row>
    <row r="38" spans="1:23" ht="39" customHeight="1" x14ac:dyDescent="0.35">
      <c r="A38" s="53"/>
      <c r="B38" s="51">
        <v>8</v>
      </c>
      <c r="C38" s="51" t="s">
        <v>102</v>
      </c>
      <c r="D38" s="25"/>
      <c r="E38" s="26"/>
      <c r="F38" s="26"/>
      <c r="G38" s="25"/>
      <c r="H38" s="27"/>
      <c r="I38" s="26"/>
      <c r="J38" s="25"/>
      <c r="K38" s="27"/>
      <c r="L38" s="25"/>
      <c r="M38" s="28"/>
      <c r="N38" s="27"/>
      <c r="O38" s="25"/>
      <c r="P38" s="52"/>
      <c r="Q38" s="53"/>
      <c r="R38" s="53"/>
      <c r="S38" s="54"/>
      <c r="T38" s="55"/>
      <c r="U38" s="56">
        <f>SUM(T39:T42)</f>
        <v>8700000</v>
      </c>
      <c r="V38" s="292"/>
    </row>
    <row r="39" spans="1:23" ht="53.5" customHeight="1" x14ac:dyDescent="0.35">
      <c r="A39" s="38"/>
      <c r="B39" s="63"/>
      <c r="C39" s="80" t="s">
        <v>103</v>
      </c>
      <c r="D39" s="35" t="s">
        <v>23</v>
      </c>
      <c r="E39" s="36" t="s">
        <v>24</v>
      </c>
      <c r="F39" s="36" t="s">
        <v>53</v>
      </c>
      <c r="G39" s="35" t="s">
        <v>54</v>
      </c>
      <c r="H39" s="37">
        <v>15</v>
      </c>
      <c r="I39" s="36" t="s">
        <v>36</v>
      </c>
      <c r="J39" s="35" t="s">
        <v>27</v>
      </c>
      <c r="K39" s="37">
        <v>3</v>
      </c>
      <c r="L39" s="35" t="s">
        <v>28</v>
      </c>
      <c r="M39" s="44" t="s">
        <v>27</v>
      </c>
      <c r="N39" s="37">
        <v>2</v>
      </c>
      <c r="O39" s="35" t="s">
        <v>104</v>
      </c>
      <c r="P39" s="36"/>
      <c r="Q39" s="38"/>
      <c r="R39" s="38"/>
      <c r="S39" s="39">
        <v>28000</v>
      </c>
      <c r="T39" s="47">
        <f>S39*(H39*K39*N39)</f>
        <v>2520000</v>
      </c>
      <c r="U39" s="81"/>
      <c r="V39" s="288" t="s">
        <v>30</v>
      </c>
      <c r="W39" s="1" t="s">
        <v>37</v>
      </c>
    </row>
    <row r="40" spans="1:23" ht="53.5" customHeight="1" x14ac:dyDescent="0.35">
      <c r="A40" s="38"/>
      <c r="B40" s="63"/>
      <c r="C40" s="80"/>
      <c r="D40" s="35" t="s">
        <v>32</v>
      </c>
      <c r="E40" s="36" t="s">
        <v>40</v>
      </c>
      <c r="F40" s="36" t="s">
        <v>41</v>
      </c>
      <c r="G40" s="35" t="s">
        <v>35</v>
      </c>
      <c r="H40" s="37">
        <v>3</v>
      </c>
      <c r="I40" s="36" t="s">
        <v>36</v>
      </c>
      <c r="J40" s="35" t="s">
        <v>27</v>
      </c>
      <c r="K40" s="37">
        <v>3</v>
      </c>
      <c r="L40" s="35" t="s">
        <v>28</v>
      </c>
      <c r="M40" s="44" t="s">
        <v>27</v>
      </c>
      <c r="N40" s="37">
        <v>2</v>
      </c>
      <c r="O40" s="35" t="s">
        <v>104</v>
      </c>
      <c r="P40" s="36"/>
      <c r="Q40" s="38"/>
      <c r="R40" s="38"/>
      <c r="S40" s="39">
        <v>150000</v>
      </c>
      <c r="T40" s="47">
        <f>S40*(H40*K40*N40)</f>
        <v>2700000</v>
      </c>
      <c r="U40" s="81"/>
      <c r="V40" s="288" t="s">
        <v>30</v>
      </c>
    </row>
    <row r="41" spans="1:23" ht="53.5" customHeight="1" x14ac:dyDescent="0.35">
      <c r="A41" s="38"/>
      <c r="B41" s="63"/>
      <c r="C41" s="36" t="s">
        <v>105</v>
      </c>
      <c r="D41" s="35" t="s">
        <v>23</v>
      </c>
      <c r="E41" s="36" t="s">
        <v>24</v>
      </c>
      <c r="F41" s="36" t="s">
        <v>53</v>
      </c>
      <c r="G41" s="35" t="s">
        <v>54</v>
      </c>
      <c r="H41" s="37">
        <v>15</v>
      </c>
      <c r="I41" s="36" t="s">
        <v>36</v>
      </c>
      <c r="J41" s="35" t="s">
        <v>27</v>
      </c>
      <c r="K41" s="37">
        <v>2</v>
      </c>
      <c r="L41" s="35" t="s">
        <v>28</v>
      </c>
      <c r="M41" s="44" t="s">
        <v>27</v>
      </c>
      <c r="N41" s="37">
        <v>2</v>
      </c>
      <c r="O41" s="35" t="s">
        <v>104</v>
      </c>
      <c r="P41" s="44"/>
      <c r="Q41" s="66"/>
      <c r="R41" s="35"/>
      <c r="S41" s="39">
        <v>28000</v>
      </c>
      <c r="T41" s="47">
        <f>S41*(H41*K41*N41)</f>
        <v>1680000</v>
      </c>
      <c r="U41" s="81"/>
      <c r="V41" s="296" t="s">
        <v>341</v>
      </c>
      <c r="W41" s="1" t="s">
        <v>37</v>
      </c>
    </row>
    <row r="42" spans="1:23" ht="53.5" customHeight="1" x14ac:dyDescent="0.35">
      <c r="A42" s="38"/>
      <c r="B42" s="63"/>
      <c r="C42" s="36"/>
      <c r="D42" s="35" t="s">
        <v>32</v>
      </c>
      <c r="E42" s="36" t="s">
        <v>40</v>
      </c>
      <c r="F42" s="36" t="s">
        <v>41</v>
      </c>
      <c r="G42" s="35" t="s">
        <v>35</v>
      </c>
      <c r="H42" s="37">
        <v>3</v>
      </c>
      <c r="I42" s="36" t="s">
        <v>36</v>
      </c>
      <c r="J42" s="35" t="s">
        <v>27</v>
      </c>
      <c r="K42" s="37">
        <v>2</v>
      </c>
      <c r="L42" s="35" t="s">
        <v>28</v>
      </c>
      <c r="M42" s="44" t="s">
        <v>27</v>
      </c>
      <c r="N42" s="37">
        <v>2</v>
      </c>
      <c r="O42" s="35" t="s">
        <v>104</v>
      </c>
      <c r="P42" s="44"/>
      <c r="Q42" s="66"/>
      <c r="R42" s="35"/>
      <c r="S42" s="39">
        <v>150000</v>
      </c>
      <c r="T42" s="47">
        <f>S42*(H42*K42*N42)</f>
        <v>1800000</v>
      </c>
      <c r="U42" s="81"/>
      <c r="V42" s="296" t="s">
        <v>106</v>
      </c>
    </row>
    <row r="43" spans="1:23" ht="41.25" customHeight="1" x14ac:dyDescent="0.35">
      <c r="A43" s="60"/>
      <c r="B43" s="51">
        <v>9</v>
      </c>
      <c r="C43" s="51" t="s">
        <v>107</v>
      </c>
      <c r="D43" s="82"/>
      <c r="E43" s="82"/>
      <c r="F43" s="26"/>
      <c r="G43" s="25"/>
      <c r="H43" s="27"/>
      <c r="I43" s="26"/>
      <c r="J43" s="25"/>
      <c r="K43" s="27"/>
      <c r="L43" s="25"/>
      <c r="M43" s="28"/>
      <c r="N43" s="27"/>
      <c r="O43" s="25"/>
      <c r="P43" s="28"/>
      <c r="Q43" s="29"/>
      <c r="R43" s="25"/>
      <c r="S43" s="54"/>
      <c r="T43" s="55"/>
      <c r="U43" s="62">
        <f>SUM(T44:T45)</f>
        <v>8400000</v>
      </c>
      <c r="V43" s="295"/>
    </row>
    <row r="44" spans="1:23" ht="55.5" customHeight="1" x14ac:dyDescent="0.35">
      <c r="A44" s="83"/>
      <c r="B44" s="46" t="s">
        <v>21</v>
      </c>
      <c r="C44" s="84" t="s">
        <v>108</v>
      </c>
      <c r="D44" s="35" t="s">
        <v>32</v>
      </c>
      <c r="E44" s="36" t="s">
        <v>40</v>
      </c>
      <c r="F44" s="36" t="s">
        <v>41</v>
      </c>
      <c r="G44" s="35" t="s">
        <v>35</v>
      </c>
      <c r="H44" s="37">
        <v>1</v>
      </c>
      <c r="I44" s="36" t="s">
        <v>36</v>
      </c>
      <c r="J44" s="35" t="s">
        <v>27</v>
      </c>
      <c r="K44" s="37">
        <v>7</v>
      </c>
      <c r="L44" s="35" t="s">
        <v>46</v>
      </c>
      <c r="M44" s="44" t="s">
        <v>27</v>
      </c>
      <c r="N44" s="37">
        <v>2</v>
      </c>
      <c r="O44" s="35" t="s">
        <v>29</v>
      </c>
      <c r="P44" s="45"/>
      <c r="Q44" s="38"/>
      <c r="R44" s="38"/>
      <c r="S44" s="39">
        <v>150000</v>
      </c>
      <c r="T44" s="47">
        <f>S44*(H44*K44*N44)</f>
        <v>2100000</v>
      </c>
      <c r="U44" s="49"/>
      <c r="V44" s="288" t="s">
        <v>30</v>
      </c>
      <c r="W44" s="1" t="s">
        <v>37</v>
      </c>
    </row>
    <row r="45" spans="1:23" ht="51.65" customHeight="1" x14ac:dyDescent="0.35">
      <c r="A45" s="83"/>
      <c r="B45" s="46" t="s">
        <v>38</v>
      </c>
      <c r="C45" s="84" t="s">
        <v>109</v>
      </c>
      <c r="D45" s="35" t="s">
        <v>32</v>
      </c>
      <c r="E45" s="36" t="s">
        <v>40</v>
      </c>
      <c r="F45" s="36" t="s">
        <v>41</v>
      </c>
      <c r="G45" s="35" t="s">
        <v>35</v>
      </c>
      <c r="H45" s="37">
        <v>2</v>
      </c>
      <c r="I45" s="36" t="s">
        <v>36</v>
      </c>
      <c r="J45" s="35" t="s">
        <v>27</v>
      </c>
      <c r="K45" s="37">
        <v>7</v>
      </c>
      <c r="L45" s="35" t="s">
        <v>46</v>
      </c>
      <c r="M45" s="44" t="s">
        <v>27</v>
      </c>
      <c r="N45" s="37">
        <v>3</v>
      </c>
      <c r="O45" s="35" t="s">
        <v>29</v>
      </c>
      <c r="P45" s="44"/>
      <c r="Q45" s="66"/>
      <c r="R45" s="35"/>
      <c r="S45" s="39">
        <v>150000</v>
      </c>
      <c r="T45" s="47">
        <f>S45*(H45*K45*N45)</f>
        <v>6300000</v>
      </c>
      <c r="U45" s="49"/>
      <c r="V45" s="293" t="s">
        <v>47</v>
      </c>
      <c r="W45" s="1" t="s">
        <v>37</v>
      </c>
    </row>
    <row r="46" spans="1:23" ht="29.15" customHeight="1" x14ac:dyDescent="0.35">
      <c r="A46" s="85">
        <v>2</v>
      </c>
      <c r="B46" s="345" t="s">
        <v>110</v>
      </c>
      <c r="C46" s="346"/>
      <c r="D46" s="346"/>
      <c r="E46" s="346"/>
      <c r="F46" s="86"/>
      <c r="G46" s="86"/>
      <c r="H46" s="86"/>
      <c r="I46" s="86"/>
      <c r="J46" s="86"/>
      <c r="K46" s="87"/>
      <c r="L46" s="87"/>
      <c r="M46" s="86"/>
      <c r="N46" s="87"/>
      <c r="O46" s="87"/>
      <c r="P46" s="86"/>
      <c r="Q46" s="86"/>
      <c r="R46" s="86"/>
      <c r="S46" s="88"/>
      <c r="T46" s="89"/>
      <c r="U46" s="90">
        <f>SUM(U47:U64)</f>
        <v>83965000</v>
      </c>
      <c r="V46" s="297"/>
    </row>
    <row r="47" spans="1:23" ht="25.5" customHeight="1" x14ac:dyDescent="0.35">
      <c r="A47" s="60"/>
      <c r="B47" s="91">
        <v>1</v>
      </c>
      <c r="C47" s="51" t="s">
        <v>111</v>
      </c>
      <c r="D47" s="25"/>
      <c r="E47" s="26"/>
      <c r="F47" s="26"/>
      <c r="G47" s="25"/>
      <c r="H47" s="27"/>
      <c r="I47" s="26"/>
      <c r="J47" s="25"/>
      <c r="K47" s="27"/>
      <c r="L47" s="25"/>
      <c r="M47" s="26"/>
      <c r="N47" s="27"/>
      <c r="O47" s="25"/>
      <c r="P47" s="26"/>
      <c r="Q47" s="53"/>
      <c r="R47" s="53"/>
      <c r="S47" s="54"/>
      <c r="T47" s="55"/>
      <c r="U47" s="62">
        <f>SUM(T48:T51)</f>
        <v>17100000</v>
      </c>
      <c r="V47" s="298"/>
    </row>
    <row r="48" spans="1:23" ht="65.150000000000006" customHeight="1" x14ac:dyDescent="0.35">
      <c r="A48" s="92"/>
      <c r="B48" s="93" t="s">
        <v>51</v>
      </c>
      <c r="C48" s="94" t="s">
        <v>112</v>
      </c>
      <c r="D48" s="95" t="s">
        <v>32</v>
      </c>
      <c r="E48" s="96" t="s">
        <v>40</v>
      </c>
      <c r="F48" s="43" t="s">
        <v>41</v>
      </c>
      <c r="G48" s="97" t="s">
        <v>35</v>
      </c>
      <c r="H48" s="98">
        <v>1</v>
      </c>
      <c r="I48" s="36" t="s">
        <v>36</v>
      </c>
      <c r="J48" s="35" t="s">
        <v>27</v>
      </c>
      <c r="K48" s="37">
        <v>7</v>
      </c>
      <c r="L48" s="35" t="s">
        <v>46</v>
      </c>
      <c r="M48" s="44" t="s">
        <v>27</v>
      </c>
      <c r="N48" s="37">
        <v>2</v>
      </c>
      <c r="O48" s="35" t="s">
        <v>29</v>
      </c>
      <c r="P48" s="99"/>
      <c r="Q48" s="100"/>
      <c r="R48" s="100"/>
      <c r="S48" s="39">
        <v>150000</v>
      </c>
      <c r="T48" s="47">
        <f>S48*(H48*K48*N48)</f>
        <v>2100000</v>
      </c>
      <c r="U48" s="101"/>
      <c r="V48" s="65" t="s">
        <v>353</v>
      </c>
      <c r="W48" s="1" t="s">
        <v>87</v>
      </c>
    </row>
    <row r="49" spans="1:23" ht="65.150000000000006" customHeight="1" x14ac:dyDescent="0.35">
      <c r="A49" s="92"/>
      <c r="B49" s="93" t="s">
        <v>55</v>
      </c>
      <c r="C49" s="94" t="s">
        <v>113</v>
      </c>
      <c r="D49" s="102" t="s">
        <v>32</v>
      </c>
      <c r="E49" s="103" t="s">
        <v>40</v>
      </c>
      <c r="F49" s="73" t="s">
        <v>41</v>
      </c>
      <c r="G49" s="75" t="s">
        <v>35</v>
      </c>
      <c r="H49" s="72">
        <v>3</v>
      </c>
      <c r="I49" s="73" t="s">
        <v>36</v>
      </c>
      <c r="J49" s="75" t="s">
        <v>27</v>
      </c>
      <c r="K49" s="72">
        <v>12</v>
      </c>
      <c r="L49" s="75" t="s">
        <v>114</v>
      </c>
      <c r="M49" s="74" t="s">
        <v>27</v>
      </c>
      <c r="N49" s="72">
        <v>2</v>
      </c>
      <c r="O49" s="75" t="s">
        <v>29</v>
      </c>
      <c r="P49" s="73"/>
      <c r="Q49" s="104"/>
      <c r="R49" s="104"/>
      <c r="S49" s="77">
        <v>150000</v>
      </c>
      <c r="T49" s="105">
        <f>S49*(H49*K49*N49)</f>
        <v>10800000</v>
      </c>
      <c r="U49" s="101"/>
      <c r="V49" s="65" t="s">
        <v>353</v>
      </c>
      <c r="W49" s="1" t="s">
        <v>87</v>
      </c>
    </row>
    <row r="50" spans="1:23" ht="60" customHeight="1" x14ac:dyDescent="0.35">
      <c r="A50" s="92"/>
      <c r="B50" s="93" t="s">
        <v>88</v>
      </c>
      <c r="C50" s="94" t="s">
        <v>115</v>
      </c>
      <c r="D50" s="106" t="s">
        <v>32</v>
      </c>
      <c r="E50" s="107" t="s">
        <v>40</v>
      </c>
      <c r="F50" s="36" t="s">
        <v>41</v>
      </c>
      <c r="G50" s="35" t="s">
        <v>35</v>
      </c>
      <c r="H50" s="37">
        <v>2</v>
      </c>
      <c r="I50" s="36" t="s">
        <v>36</v>
      </c>
      <c r="J50" s="35" t="s">
        <v>27</v>
      </c>
      <c r="K50" s="37">
        <v>7</v>
      </c>
      <c r="L50" s="35" t="s">
        <v>46</v>
      </c>
      <c r="M50" s="44" t="s">
        <v>27</v>
      </c>
      <c r="N50" s="37">
        <v>1</v>
      </c>
      <c r="O50" s="35" t="s">
        <v>29</v>
      </c>
      <c r="P50" s="45"/>
      <c r="Q50" s="38"/>
      <c r="R50" s="38"/>
      <c r="S50" s="39">
        <v>150000</v>
      </c>
      <c r="T50" s="47">
        <f>S50*(H50*K50*N50)</f>
        <v>2100000</v>
      </c>
      <c r="U50" s="101"/>
      <c r="V50" s="65" t="s">
        <v>353</v>
      </c>
      <c r="W50" s="1" t="s">
        <v>87</v>
      </c>
    </row>
    <row r="51" spans="1:23" ht="56.15" customHeight="1" x14ac:dyDescent="0.35">
      <c r="A51" s="92"/>
      <c r="B51" s="93" t="s">
        <v>116</v>
      </c>
      <c r="C51" s="108" t="s">
        <v>117</v>
      </c>
      <c r="D51" s="102" t="s">
        <v>32</v>
      </c>
      <c r="E51" s="103" t="s">
        <v>40</v>
      </c>
      <c r="F51" s="73" t="s">
        <v>41</v>
      </c>
      <c r="G51" s="75" t="s">
        <v>35</v>
      </c>
      <c r="H51" s="72">
        <v>1</v>
      </c>
      <c r="I51" s="73" t="s">
        <v>36</v>
      </c>
      <c r="J51" s="75" t="s">
        <v>27</v>
      </c>
      <c r="K51" s="72">
        <v>7</v>
      </c>
      <c r="L51" s="75" t="s">
        <v>46</v>
      </c>
      <c r="M51" s="74" t="s">
        <v>27</v>
      </c>
      <c r="N51" s="72">
        <v>2</v>
      </c>
      <c r="O51" s="75" t="s">
        <v>29</v>
      </c>
      <c r="P51" s="74"/>
      <c r="Q51" s="104"/>
      <c r="R51" s="104"/>
      <c r="S51" s="77">
        <v>150000</v>
      </c>
      <c r="T51" s="105">
        <f>S51*(H51*K51*N51)</f>
        <v>2100000</v>
      </c>
      <c r="U51" s="101"/>
      <c r="V51" s="65" t="s">
        <v>353</v>
      </c>
      <c r="W51" s="1" t="s">
        <v>87</v>
      </c>
    </row>
    <row r="52" spans="1:23" ht="39" customHeight="1" x14ac:dyDescent="0.35">
      <c r="A52" s="53"/>
      <c r="B52" s="91">
        <v>3</v>
      </c>
      <c r="C52" s="51" t="s">
        <v>118</v>
      </c>
      <c r="D52" s="25"/>
      <c r="E52" s="26"/>
      <c r="F52" s="26"/>
      <c r="G52" s="25"/>
      <c r="H52" s="27"/>
      <c r="I52" s="26"/>
      <c r="J52" s="25"/>
      <c r="K52" s="27"/>
      <c r="L52" s="25"/>
      <c r="M52" s="28"/>
      <c r="N52" s="27"/>
      <c r="O52" s="25"/>
      <c r="P52" s="52"/>
      <c r="Q52" s="53"/>
      <c r="R52" s="53"/>
      <c r="S52" s="54"/>
      <c r="T52" s="55"/>
      <c r="U52" s="56">
        <f>SUM(T53:T54)</f>
        <v>7220000</v>
      </c>
      <c r="V52" s="299"/>
    </row>
    <row r="53" spans="1:23" ht="66.650000000000006" customHeight="1" x14ac:dyDescent="0.35">
      <c r="A53" s="38"/>
      <c r="B53" s="63"/>
      <c r="C53" s="63" t="s">
        <v>119</v>
      </c>
      <c r="D53" s="35" t="s">
        <v>32</v>
      </c>
      <c r="E53" s="36" t="s">
        <v>33</v>
      </c>
      <c r="F53" s="36" t="s">
        <v>120</v>
      </c>
      <c r="G53" s="75" t="s">
        <v>35</v>
      </c>
      <c r="H53" s="37">
        <v>3</v>
      </c>
      <c r="I53" s="36" t="s">
        <v>36</v>
      </c>
      <c r="J53" s="35" t="s">
        <v>27</v>
      </c>
      <c r="K53" s="37">
        <v>6</v>
      </c>
      <c r="L53" s="35" t="s">
        <v>121</v>
      </c>
      <c r="M53" s="44" t="s">
        <v>27</v>
      </c>
      <c r="N53" s="37">
        <v>2</v>
      </c>
      <c r="O53" s="35" t="s">
        <v>29</v>
      </c>
      <c r="P53" s="44"/>
      <c r="Q53" s="66"/>
      <c r="R53" s="35"/>
      <c r="S53" s="39">
        <v>150000</v>
      </c>
      <c r="T53" s="47">
        <f>S53*(H53*K53*N53)</f>
        <v>5400000</v>
      </c>
      <c r="U53" s="81"/>
      <c r="V53" s="65" t="s">
        <v>353</v>
      </c>
      <c r="W53" s="1" t="s">
        <v>70</v>
      </c>
    </row>
    <row r="54" spans="1:23" ht="39" customHeight="1" x14ac:dyDescent="0.35">
      <c r="A54" s="38"/>
      <c r="B54" s="63"/>
      <c r="C54" s="63"/>
      <c r="D54" s="35" t="s">
        <v>23</v>
      </c>
      <c r="E54" s="36" t="s">
        <v>24</v>
      </c>
      <c r="F54" s="36" t="s">
        <v>72</v>
      </c>
      <c r="G54" s="75" t="s">
        <v>35</v>
      </c>
      <c r="H54" s="37">
        <v>65</v>
      </c>
      <c r="I54" s="36" t="s">
        <v>36</v>
      </c>
      <c r="J54" s="35" t="s">
        <v>27</v>
      </c>
      <c r="K54" s="37">
        <v>1</v>
      </c>
      <c r="L54" s="35" t="s">
        <v>28</v>
      </c>
      <c r="M54" s="44" t="s">
        <v>27</v>
      </c>
      <c r="N54" s="37">
        <v>1</v>
      </c>
      <c r="O54" s="35" t="s">
        <v>29</v>
      </c>
      <c r="P54" s="45"/>
      <c r="Q54" s="38"/>
      <c r="R54" s="38"/>
      <c r="S54" s="39">
        <v>28000</v>
      </c>
      <c r="T54" s="47">
        <f>S54*(H54*K54*N54)</f>
        <v>1820000</v>
      </c>
      <c r="U54" s="81"/>
      <c r="V54" s="65" t="s">
        <v>353</v>
      </c>
      <c r="W54" s="1" t="s">
        <v>70</v>
      </c>
    </row>
    <row r="55" spans="1:23" ht="23.15" customHeight="1" x14ac:dyDescent="0.35">
      <c r="A55" s="60"/>
      <c r="B55" s="91">
        <v>4</v>
      </c>
      <c r="C55" s="51" t="s">
        <v>122</v>
      </c>
      <c r="D55" s="25"/>
      <c r="E55" s="26"/>
      <c r="F55" s="26"/>
      <c r="G55" s="25"/>
      <c r="H55" s="27"/>
      <c r="I55" s="26"/>
      <c r="J55" s="25"/>
      <c r="K55" s="27"/>
      <c r="L55" s="25"/>
      <c r="M55" s="28"/>
      <c r="N55" s="27"/>
      <c r="O55" s="25"/>
      <c r="P55" s="28"/>
      <c r="Q55" s="29"/>
      <c r="R55" s="25"/>
      <c r="S55" s="54"/>
      <c r="T55" s="55"/>
      <c r="U55" s="62">
        <f>SUM(T56:T57)</f>
        <v>46200000</v>
      </c>
      <c r="V55" s="65" t="s">
        <v>353</v>
      </c>
    </row>
    <row r="56" spans="1:23" ht="53.5" customHeight="1" x14ac:dyDescent="0.35">
      <c r="A56" s="92"/>
      <c r="B56" s="93" t="s">
        <v>21</v>
      </c>
      <c r="C56" s="109" t="s">
        <v>123</v>
      </c>
      <c r="D56" s="110" t="s">
        <v>32</v>
      </c>
      <c r="E56" s="36" t="s">
        <v>40</v>
      </c>
      <c r="F56" s="36" t="s">
        <v>41</v>
      </c>
      <c r="G56" s="35" t="s">
        <v>35</v>
      </c>
      <c r="H56" s="37">
        <v>3</v>
      </c>
      <c r="I56" s="36" t="s">
        <v>36</v>
      </c>
      <c r="J56" s="35" t="s">
        <v>27</v>
      </c>
      <c r="K56" s="37">
        <v>12</v>
      </c>
      <c r="L56" s="35" t="s">
        <v>114</v>
      </c>
      <c r="M56" s="44" t="s">
        <v>27</v>
      </c>
      <c r="N56" s="37">
        <v>7</v>
      </c>
      <c r="O56" s="35" t="s">
        <v>29</v>
      </c>
      <c r="P56" s="44"/>
      <c r="Q56" s="66"/>
      <c r="R56" s="35"/>
      <c r="S56" s="39">
        <v>150000</v>
      </c>
      <c r="T56" s="47">
        <f>S56*(H56*K56*N56)</f>
        <v>37800000</v>
      </c>
      <c r="U56" s="101"/>
      <c r="V56" s="65" t="s">
        <v>353</v>
      </c>
      <c r="W56" s="1" t="s">
        <v>87</v>
      </c>
    </row>
    <row r="57" spans="1:23" ht="52.5" customHeight="1" x14ac:dyDescent="0.35">
      <c r="A57" s="34"/>
      <c r="B57" s="46" t="s">
        <v>44</v>
      </c>
      <c r="C57" s="36" t="s">
        <v>124</v>
      </c>
      <c r="D57" s="35" t="s">
        <v>32</v>
      </c>
      <c r="E57" s="36" t="s">
        <v>40</v>
      </c>
      <c r="F57" s="36" t="s">
        <v>41</v>
      </c>
      <c r="G57" s="35" t="s">
        <v>35</v>
      </c>
      <c r="H57" s="37">
        <v>2</v>
      </c>
      <c r="I57" s="36" t="s">
        <v>36</v>
      </c>
      <c r="J57" s="35" t="s">
        <v>27</v>
      </c>
      <c r="K57" s="37">
        <v>7</v>
      </c>
      <c r="L57" s="35" t="s">
        <v>46</v>
      </c>
      <c r="M57" s="44" t="s">
        <v>27</v>
      </c>
      <c r="N57" s="37">
        <v>4</v>
      </c>
      <c r="O57" s="35" t="s">
        <v>29</v>
      </c>
      <c r="P57" s="44"/>
      <c r="Q57" s="38"/>
      <c r="R57" s="38"/>
      <c r="S57" s="39">
        <v>150000</v>
      </c>
      <c r="T57" s="47">
        <f>S57*(H57*K57*N57)</f>
        <v>8400000</v>
      </c>
      <c r="U57" s="49"/>
      <c r="V57" s="65" t="s">
        <v>353</v>
      </c>
      <c r="W57" s="1" t="s">
        <v>37</v>
      </c>
    </row>
    <row r="58" spans="1:23" ht="34.5" customHeight="1" x14ac:dyDescent="0.35">
      <c r="A58" s="60"/>
      <c r="B58" s="51">
        <v>5</v>
      </c>
      <c r="C58" s="51" t="s">
        <v>125</v>
      </c>
      <c r="D58" s="25"/>
      <c r="E58" s="26"/>
      <c r="F58" s="26"/>
      <c r="G58" s="25"/>
      <c r="H58" s="27"/>
      <c r="I58" s="26"/>
      <c r="J58" s="25"/>
      <c r="K58" s="27"/>
      <c r="L58" s="25"/>
      <c r="M58" s="28"/>
      <c r="N58" s="27"/>
      <c r="O58" s="25"/>
      <c r="P58" s="28"/>
      <c r="Q58" s="53"/>
      <c r="R58" s="53"/>
      <c r="S58" s="54"/>
      <c r="T58" s="55"/>
      <c r="U58" s="62">
        <f>SUM(T59:T64)</f>
        <v>13445000</v>
      </c>
      <c r="V58" s="2"/>
    </row>
    <row r="59" spans="1:23" ht="54.65" customHeight="1" x14ac:dyDescent="0.35">
      <c r="A59" s="111"/>
      <c r="B59" s="75" t="s">
        <v>21</v>
      </c>
      <c r="C59" s="73" t="s">
        <v>126</v>
      </c>
      <c r="D59" s="35" t="s">
        <v>32</v>
      </c>
      <c r="E59" s="36" t="s">
        <v>40</v>
      </c>
      <c r="F59" s="36" t="s">
        <v>41</v>
      </c>
      <c r="G59" s="112" t="s">
        <v>127</v>
      </c>
      <c r="H59" s="37">
        <v>2</v>
      </c>
      <c r="I59" s="112" t="s">
        <v>36</v>
      </c>
      <c r="J59" s="35" t="s">
        <v>27</v>
      </c>
      <c r="K59" s="37">
        <v>24</v>
      </c>
      <c r="L59" s="35" t="s">
        <v>128</v>
      </c>
      <c r="M59" s="44" t="s">
        <v>27</v>
      </c>
      <c r="N59" s="37">
        <v>1</v>
      </c>
      <c r="O59" s="113" t="s">
        <v>29</v>
      </c>
      <c r="P59" s="114"/>
      <c r="Q59" s="114"/>
      <c r="R59" s="114"/>
      <c r="S59" s="115">
        <v>150000</v>
      </c>
      <c r="T59" s="47">
        <f t="shared" ref="T59:T64" si="2">S59*(H59*K59*N59)</f>
        <v>7200000</v>
      </c>
      <c r="U59" s="49"/>
      <c r="V59" s="116" t="s">
        <v>344</v>
      </c>
      <c r="W59" s="1" t="s">
        <v>130</v>
      </c>
    </row>
    <row r="60" spans="1:23" ht="51" customHeight="1" x14ac:dyDescent="0.35">
      <c r="A60" s="111"/>
      <c r="B60" s="75" t="s">
        <v>38</v>
      </c>
      <c r="C60" s="73" t="s">
        <v>131</v>
      </c>
      <c r="D60" s="35" t="s">
        <v>32</v>
      </c>
      <c r="E60" s="36" t="s">
        <v>40</v>
      </c>
      <c r="F60" s="36" t="s">
        <v>41</v>
      </c>
      <c r="G60" s="112" t="s">
        <v>127</v>
      </c>
      <c r="H60" s="37">
        <v>2</v>
      </c>
      <c r="I60" s="112" t="s">
        <v>36</v>
      </c>
      <c r="J60" s="35" t="s">
        <v>27</v>
      </c>
      <c r="K60" s="37">
        <v>7</v>
      </c>
      <c r="L60" s="35" t="s">
        <v>46</v>
      </c>
      <c r="M60" s="44" t="s">
        <v>27</v>
      </c>
      <c r="N60" s="37">
        <v>2</v>
      </c>
      <c r="O60" s="113" t="s">
        <v>29</v>
      </c>
      <c r="P60" s="114"/>
      <c r="Q60" s="114"/>
      <c r="R60" s="114"/>
      <c r="S60" s="117">
        <v>150000</v>
      </c>
      <c r="T60" s="47">
        <f t="shared" si="2"/>
        <v>4200000</v>
      </c>
      <c r="U60" s="49"/>
      <c r="V60" s="116" t="s">
        <v>344</v>
      </c>
      <c r="W60" s="1" t="s">
        <v>130</v>
      </c>
    </row>
    <row r="61" spans="1:23" ht="51" customHeight="1" x14ac:dyDescent="0.35">
      <c r="A61" s="111"/>
      <c r="B61" s="75" t="s">
        <v>44</v>
      </c>
      <c r="C61" s="73" t="s">
        <v>132</v>
      </c>
      <c r="D61" s="35" t="s">
        <v>133</v>
      </c>
      <c r="E61" s="36" t="s">
        <v>134</v>
      </c>
      <c r="F61" s="36" t="s">
        <v>135</v>
      </c>
      <c r="G61" s="35" t="s">
        <v>136</v>
      </c>
      <c r="H61" s="37">
        <v>300</v>
      </c>
      <c r="I61" s="35" t="s">
        <v>137</v>
      </c>
      <c r="J61" s="35" t="s">
        <v>27</v>
      </c>
      <c r="K61" s="37">
        <v>1</v>
      </c>
      <c r="L61" s="35" t="s">
        <v>28</v>
      </c>
      <c r="M61" s="44" t="s">
        <v>27</v>
      </c>
      <c r="N61" s="37">
        <v>1</v>
      </c>
      <c r="O61" s="113" t="s">
        <v>29</v>
      </c>
      <c r="P61" s="114"/>
      <c r="Q61" s="114"/>
      <c r="R61" s="114"/>
      <c r="S61" s="118">
        <v>350</v>
      </c>
      <c r="T61" s="47">
        <f t="shared" si="2"/>
        <v>105000</v>
      </c>
      <c r="U61" s="49"/>
      <c r="V61" s="116" t="s">
        <v>344</v>
      </c>
      <c r="W61" s="1" t="s">
        <v>130</v>
      </c>
    </row>
    <row r="62" spans="1:23" ht="42.65" customHeight="1" x14ac:dyDescent="0.35">
      <c r="A62" s="111"/>
      <c r="B62" s="75"/>
      <c r="C62" s="73"/>
      <c r="D62" s="35" t="s">
        <v>23</v>
      </c>
      <c r="E62" s="36" t="s">
        <v>24</v>
      </c>
      <c r="F62" s="36" t="s">
        <v>138</v>
      </c>
      <c r="G62" s="35" t="s">
        <v>54</v>
      </c>
      <c r="H62" s="37">
        <v>35</v>
      </c>
      <c r="I62" s="35" t="s">
        <v>54</v>
      </c>
      <c r="J62" s="35" t="s">
        <v>27</v>
      </c>
      <c r="K62" s="37">
        <v>1</v>
      </c>
      <c r="L62" s="35" t="s">
        <v>28</v>
      </c>
      <c r="M62" s="44" t="s">
        <v>27</v>
      </c>
      <c r="N62" s="37">
        <v>1</v>
      </c>
      <c r="O62" s="113" t="s">
        <v>29</v>
      </c>
      <c r="P62" s="114"/>
      <c r="Q62" s="114"/>
      <c r="R62" s="114"/>
      <c r="S62" s="118">
        <v>28000</v>
      </c>
      <c r="T62" s="47">
        <f t="shared" si="2"/>
        <v>980000</v>
      </c>
      <c r="U62" s="49"/>
      <c r="V62" s="116" t="s">
        <v>344</v>
      </c>
      <c r="W62" s="1" t="s">
        <v>130</v>
      </c>
    </row>
    <row r="63" spans="1:23" ht="42.65" customHeight="1" x14ac:dyDescent="0.35">
      <c r="A63" s="111"/>
      <c r="B63" s="75"/>
      <c r="C63" s="73"/>
      <c r="D63" s="35"/>
      <c r="E63" s="36" t="s">
        <v>24</v>
      </c>
      <c r="F63" s="36" t="s">
        <v>139</v>
      </c>
      <c r="G63" s="35" t="s">
        <v>54</v>
      </c>
      <c r="H63" s="37">
        <v>36</v>
      </c>
      <c r="I63" s="35" t="s">
        <v>54</v>
      </c>
      <c r="J63" s="35" t="s">
        <v>27</v>
      </c>
      <c r="K63" s="37">
        <v>1</v>
      </c>
      <c r="L63" s="35" t="s">
        <v>28</v>
      </c>
      <c r="M63" s="44" t="s">
        <v>27</v>
      </c>
      <c r="N63" s="37">
        <v>1</v>
      </c>
      <c r="O63" s="113" t="s">
        <v>29</v>
      </c>
      <c r="P63" s="114"/>
      <c r="Q63" s="114"/>
      <c r="R63" s="114"/>
      <c r="S63" s="118">
        <v>10000</v>
      </c>
      <c r="T63" s="47">
        <f t="shared" si="2"/>
        <v>360000</v>
      </c>
      <c r="U63" s="49"/>
      <c r="V63" s="116" t="s">
        <v>344</v>
      </c>
      <c r="W63" s="1" t="s">
        <v>130</v>
      </c>
    </row>
    <row r="64" spans="1:23" ht="62.15" customHeight="1" x14ac:dyDescent="0.35">
      <c r="A64" s="111"/>
      <c r="B64" s="112"/>
      <c r="C64" s="58"/>
      <c r="D64" s="35" t="s">
        <v>32</v>
      </c>
      <c r="E64" s="36" t="s">
        <v>40</v>
      </c>
      <c r="F64" s="36" t="s">
        <v>41</v>
      </c>
      <c r="G64" s="112" t="s">
        <v>127</v>
      </c>
      <c r="H64" s="37">
        <v>4</v>
      </c>
      <c r="I64" s="35" t="s">
        <v>36</v>
      </c>
      <c r="J64" s="35" t="s">
        <v>27</v>
      </c>
      <c r="K64" s="37">
        <v>1</v>
      </c>
      <c r="L64" s="35" t="s">
        <v>28</v>
      </c>
      <c r="M64" s="44" t="s">
        <v>27</v>
      </c>
      <c r="N64" s="37">
        <v>1</v>
      </c>
      <c r="O64" s="113" t="s">
        <v>29</v>
      </c>
      <c r="P64" s="114"/>
      <c r="Q64" s="114"/>
      <c r="R64" s="114"/>
      <c r="S64" s="117">
        <v>150000</v>
      </c>
      <c r="T64" s="47">
        <f t="shared" si="2"/>
        <v>600000</v>
      </c>
      <c r="U64" s="49"/>
      <c r="V64" s="116" t="s">
        <v>344</v>
      </c>
      <c r="W64" s="1" t="s">
        <v>130</v>
      </c>
    </row>
    <row r="65" spans="1:23" ht="30" customHeight="1" x14ac:dyDescent="0.35">
      <c r="A65" s="119">
        <v>3</v>
      </c>
      <c r="B65" s="329" t="s">
        <v>140</v>
      </c>
      <c r="C65" s="330"/>
      <c r="D65" s="331"/>
      <c r="E65" s="120"/>
      <c r="F65" s="120"/>
      <c r="G65" s="121"/>
      <c r="H65" s="122"/>
      <c r="I65" s="120"/>
      <c r="J65" s="121"/>
      <c r="K65" s="122"/>
      <c r="L65" s="121"/>
      <c r="M65" s="120"/>
      <c r="N65" s="122"/>
      <c r="O65" s="121"/>
      <c r="P65" s="120"/>
      <c r="Q65" s="123"/>
      <c r="R65" s="123"/>
      <c r="S65" s="124"/>
      <c r="T65" s="125"/>
      <c r="U65" s="90">
        <f>SUM(U66:U77)</f>
        <v>20690000</v>
      </c>
      <c r="V65" s="297"/>
    </row>
    <row r="66" spans="1:23" ht="30" customHeight="1" x14ac:dyDescent="0.35">
      <c r="A66" s="60"/>
      <c r="B66" s="51">
        <v>1</v>
      </c>
      <c r="C66" s="51" t="s">
        <v>141</v>
      </c>
      <c r="D66" s="82"/>
      <c r="E66" s="82"/>
      <c r="F66" s="26"/>
      <c r="G66" s="25"/>
      <c r="H66" s="27"/>
      <c r="I66" s="26"/>
      <c r="J66" s="25"/>
      <c r="K66" s="27"/>
      <c r="L66" s="25"/>
      <c r="M66" s="28"/>
      <c r="N66" s="27"/>
      <c r="O66" s="25"/>
      <c r="P66" s="28"/>
      <c r="Q66" s="29"/>
      <c r="R66" s="25"/>
      <c r="S66" s="54"/>
      <c r="T66" s="55"/>
      <c r="U66" s="62">
        <f>SUM(T67:T68)</f>
        <v>8050000</v>
      </c>
      <c r="V66" s="298"/>
    </row>
    <row r="67" spans="1:23" ht="70" customHeight="1" x14ac:dyDescent="0.35">
      <c r="A67" s="34"/>
      <c r="B67" s="63"/>
      <c r="C67" s="63" t="s">
        <v>142</v>
      </c>
      <c r="D67" s="35" t="s">
        <v>32</v>
      </c>
      <c r="E67" s="36" t="s">
        <v>40</v>
      </c>
      <c r="F67" s="36" t="s">
        <v>34</v>
      </c>
      <c r="G67" s="112" t="s">
        <v>127</v>
      </c>
      <c r="H67" s="37">
        <v>3</v>
      </c>
      <c r="I67" s="36" t="s">
        <v>36</v>
      </c>
      <c r="J67" s="35" t="s">
        <v>27</v>
      </c>
      <c r="K67" s="37">
        <v>7</v>
      </c>
      <c r="L67" s="35" t="s">
        <v>121</v>
      </c>
      <c r="M67" s="44" t="s">
        <v>27</v>
      </c>
      <c r="N67" s="37">
        <v>1</v>
      </c>
      <c r="O67" s="35" t="s">
        <v>29</v>
      </c>
      <c r="P67" s="44"/>
      <c r="Q67" s="66"/>
      <c r="R67" s="35"/>
      <c r="S67" s="39">
        <v>150000</v>
      </c>
      <c r="T67" s="47">
        <f>S67*(H67*K67*N67)</f>
        <v>3150000</v>
      </c>
      <c r="U67" s="49"/>
      <c r="V67" s="300" t="s">
        <v>348</v>
      </c>
      <c r="W67" s="1" t="s">
        <v>70</v>
      </c>
    </row>
    <row r="68" spans="1:23" ht="70" customHeight="1" x14ac:dyDescent="0.35">
      <c r="A68" s="34"/>
      <c r="B68" s="63"/>
      <c r="C68" s="126"/>
      <c r="D68" s="35" t="s">
        <v>23</v>
      </c>
      <c r="E68" s="36" t="s">
        <v>24</v>
      </c>
      <c r="F68" s="36" t="s">
        <v>72</v>
      </c>
      <c r="G68" s="35" t="s">
        <v>26</v>
      </c>
      <c r="H68" s="37">
        <v>25</v>
      </c>
      <c r="I68" s="36" t="s">
        <v>36</v>
      </c>
      <c r="J68" s="35" t="s">
        <v>27</v>
      </c>
      <c r="K68" s="37">
        <v>7</v>
      </c>
      <c r="L68" s="35" t="s">
        <v>121</v>
      </c>
      <c r="M68" s="44" t="s">
        <v>27</v>
      </c>
      <c r="N68" s="37">
        <v>1</v>
      </c>
      <c r="O68" s="35" t="s">
        <v>29</v>
      </c>
      <c r="P68" s="45"/>
      <c r="Q68" s="38"/>
      <c r="R68" s="38"/>
      <c r="S68" s="39">
        <v>28000</v>
      </c>
      <c r="T68" s="47">
        <f>S68*(H68*K68*N68)</f>
        <v>4900000</v>
      </c>
      <c r="U68" s="49"/>
      <c r="V68" s="300" t="s">
        <v>348</v>
      </c>
      <c r="W68" s="1" t="s">
        <v>70</v>
      </c>
    </row>
    <row r="69" spans="1:23" ht="43" customHeight="1" x14ac:dyDescent="0.35">
      <c r="A69" s="60"/>
      <c r="B69" s="127">
        <v>2</v>
      </c>
      <c r="C69" s="51" t="s">
        <v>143</v>
      </c>
      <c r="D69" s="25"/>
      <c r="E69" s="26"/>
      <c r="F69" s="128"/>
      <c r="G69" s="129"/>
      <c r="H69" s="27"/>
      <c r="I69" s="26"/>
      <c r="J69" s="25"/>
      <c r="K69" s="27"/>
      <c r="L69" s="25"/>
      <c r="M69" s="28"/>
      <c r="N69" s="27"/>
      <c r="O69" s="25"/>
      <c r="P69" s="28"/>
      <c r="Q69" s="29"/>
      <c r="R69" s="25"/>
      <c r="S69" s="54"/>
      <c r="T69" s="55"/>
      <c r="U69" s="62">
        <f>SUM(T70)</f>
        <v>3600000</v>
      </c>
      <c r="V69" s="2"/>
    </row>
    <row r="70" spans="1:23" ht="105" customHeight="1" x14ac:dyDescent="0.35">
      <c r="A70" s="34"/>
      <c r="B70" s="46" t="s">
        <v>44</v>
      </c>
      <c r="C70" s="63" t="s">
        <v>144</v>
      </c>
      <c r="D70" s="35" t="s">
        <v>32</v>
      </c>
      <c r="E70" s="36" t="s">
        <v>33</v>
      </c>
      <c r="F70" s="58" t="s">
        <v>145</v>
      </c>
      <c r="G70" s="112" t="s">
        <v>127</v>
      </c>
      <c r="H70" s="37">
        <v>2</v>
      </c>
      <c r="I70" s="112" t="s">
        <v>36</v>
      </c>
      <c r="J70" s="35" t="s">
        <v>27</v>
      </c>
      <c r="K70" s="37">
        <v>3</v>
      </c>
      <c r="L70" s="35" t="s">
        <v>46</v>
      </c>
      <c r="M70" s="44" t="s">
        <v>27</v>
      </c>
      <c r="N70" s="37">
        <v>4</v>
      </c>
      <c r="O70" s="35" t="s">
        <v>29</v>
      </c>
      <c r="P70" s="44"/>
      <c r="Q70" s="66"/>
      <c r="R70" s="35"/>
      <c r="S70" s="39">
        <v>150000</v>
      </c>
      <c r="T70" s="47">
        <f>S70*(H70*K70*N70)</f>
        <v>3600000</v>
      </c>
      <c r="U70" s="49"/>
      <c r="V70" s="65" t="s">
        <v>343</v>
      </c>
      <c r="W70" s="1" t="s">
        <v>147</v>
      </c>
    </row>
    <row r="71" spans="1:23" ht="39" hidden="1" customHeight="1" x14ac:dyDescent="0.35">
      <c r="A71" s="53"/>
      <c r="B71" s="127">
        <v>3</v>
      </c>
      <c r="C71" s="51" t="s">
        <v>148</v>
      </c>
      <c r="D71" s="131"/>
      <c r="E71" s="131"/>
      <c r="F71" s="26"/>
      <c r="G71" s="25"/>
      <c r="H71" s="27"/>
      <c r="I71" s="26"/>
      <c r="J71" s="25"/>
      <c r="K71" s="27"/>
      <c r="L71" s="25"/>
      <c r="M71" s="28"/>
      <c r="N71" s="27"/>
      <c r="O71" s="25"/>
      <c r="P71" s="28"/>
      <c r="Q71" s="29"/>
      <c r="R71" s="25"/>
      <c r="S71" s="54"/>
      <c r="T71" s="55"/>
      <c r="U71" s="56">
        <f>SUM(T72)</f>
        <v>0</v>
      </c>
      <c r="V71" s="2"/>
    </row>
    <row r="72" spans="1:23" ht="39" hidden="1" customHeight="1" x14ac:dyDescent="0.35">
      <c r="A72" s="38"/>
      <c r="B72" s="63"/>
      <c r="C72" s="63"/>
      <c r="D72" s="132"/>
      <c r="E72" s="132"/>
      <c r="F72" s="36"/>
      <c r="G72" s="35"/>
      <c r="H72" s="37"/>
      <c r="I72" s="36"/>
      <c r="J72" s="35"/>
      <c r="K72" s="37"/>
      <c r="L72" s="35"/>
      <c r="M72" s="44"/>
      <c r="N72" s="37"/>
      <c r="O72" s="35"/>
      <c r="P72" s="44"/>
      <c r="Q72" s="38"/>
      <c r="R72" s="38"/>
      <c r="S72" s="39"/>
      <c r="T72" s="47"/>
      <c r="U72" s="81"/>
      <c r="V72" s="2"/>
    </row>
    <row r="73" spans="1:23" ht="26.15" customHeight="1" x14ac:dyDescent="0.35">
      <c r="A73" s="60"/>
      <c r="B73" s="51">
        <v>4</v>
      </c>
      <c r="C73" s="51" t="s">
        <v>149</v>
      </c>
      <c r="D73" s="25"/>
      <c r="E73" s="26"/>
      <c r="F73" s="26"/>
      <c r="G73" s="25"/>
      <c r="H73" s="27"/>
      <c r="I73" s="26"/>
      <c r="J73" s="25"/>
      <c r="K73" s="27"/>
      <c r="L73" s="25"/>
      <c r="M73" s="28"/>
      <c r="N73" s="27"/>
      <c r="O73" s="25"/>
      <c r="P73" s="28"/>
      <c r="Q73" s="29"/>
      <c r="R73" s="25"/>
      <c r="S73" s="54"/>
      <c r="T73" s="55"/>
      <c r="U73" s="62">
        <f>SUM(T74:T77)</f>
        <v>9040000</v>
      </c>
      <c r="V73" s="2"/>
    </row>
    <row r="74" spans="1:23" ht="54.65" customHeight="1" x14ac:dyDescent="0.35">
      <c r="A74" s="111"/>
      <c r="B74" s="63" t="s">
        <v>38</v>
      </c>
      <c r="C74" s="63" t="s">
        <v>150</v>
      </c>
      <c r="D74" s="133" t="s">
        <v>32</v>
      </c>
      <c r="E74" s="36" t="s">
        <v>33</v>
      </c>
      <c r="F74" s="58" t="s">
        <v>151</v>
      </c>
      <c r="G74" s="112" t="s">
        <v>127</v>
      </c>
      <c r="H74" s="37">
        <v>2</v>
      </c>
      <c r="I74" s="112" t="s">
        <v>36</v>
      </c>
      <c r="J74" s="35" t="s">
        <v>27</v>
      </c>
      <c r="K74" s="37">
        <v>6</v>
      </c>
      <c r="L74" s="35" t="s">
        <v>82</v>
      </c>
      <c r="M74" s="44" t="s">
        <v>27</v>
      </c>
      <c r="N74" s="37">
        <v>3</v>
      </c>
      <c r="O74" s="35" t="s">
        <v>29</v>
      </c>
      <c r="P74" s="45"/>
      <c r="Q74" s="38"/>
      <c r="R74" s="38"/>
      <c r="S74" s="39">
        <v>150000</v>
      </c>
      <c r="T74" s="47">
        <f>S74*(H74*K74*N74)</f>
        <v>5400000</v>
      </c>
      <c r="U74" s="49"/>
      <c r="V74" s="65" t="s">
        <v>146</v>
      </c>
      <c r="W74" s="1" t="s">
        <v>152</v>
      </c>
    </row>
    <row r="75" spans="1:23" ht="54.5" customHeight="1" x14ac:dyDescent="0.35">
      <c r="A75" s="111"/>
      <c r="B75" s="63"/>
      <c r="C75" s="63"/>
      <c r="D75" s="133" t="s">
        <v>23</v>
      </c>
      <c r="E75" s="36" t="s">
        <v>24</v>
      </c>
      <c r="F75" s="36" t="s">
        <v>153</v>
      </c>
      <c r="G75" s="35" t="s">
        <v>54</v>
      </c>
      <c r="H75" s="37">
        <v>40</v>
      </c>
      <c r="I75" s="35" t="s">
        <v>54</v>
      </c>
      <c r="J75" s="35" t="s">
        <v>27</v>
      </c>
      <c r="K75" s="37">
        <v>1</v>
      </c>
      <c r="L75" s="35" t="s">
        <v>154</v>
      </c>
      <c r="M75" s="44" t="s">
        <v>27</v>
      </c>
      <c r="N75" s="37">
        <v>2</v>
      </c>
      <c r="O75" s="35" t="s">
        <v>29</v>
      </c>
      <c r="P75" s="64">
        <v>20000</v>
      </c>
      <c r="Q75" s="38"/>
      <c r="R75" s="38"/>
      <c r="S75" s="39">
        <v>28000</v>
      </c>
      <c r="T75" s="47">
        <f>S75*(H75*K75*N75)</f>
        <v>2240000</v>
      </c>
      <c r="U75" s="49"/>
      <c r="V75" s="65" t="s">
        <v>146</v>
      </c>
      <c r="W75" s="1" t="s">
        <v>152</v>
      </c>
    </row>
    <row r="76" spans="1:23" ht="58" customHeight="1" x14ac:dyDescent="0.35">
      <c r="A76" s="111"/>
      <c r="B76" s="63"/>
      <c r="C76" s="134"/>
      <c r="D76" s="135"/>
      <c r="E76" s="58"/>
      <c r="F76" s="58" t="s">
        <v>155</v>
      </c>
      <c r="G76" s="112" t="s">
        <v>26</v>
      </c>
      <c r="H76" s="136">
        <v>40</v>
      </c>
      <c r="I76" s="112" t="s">
        <v>54</v>
      </c>
      <c r="J76" s="112" t="s">
        <v>27</v>
      </c>
      <c r="K76" s="136">
        <v>1</v>
      </c>
      <c r="L76" s="112" t="s">
        <v>154</v>
      </c>
      <c r="M76" s="137"/>
      <c r="N76" s="136">
        <v>2</v>
      </c>
      <c r="O76" s="112" t="s">
        <v>29</v>
      </c>
      <c r="P76" s="138">
        <v>10000</v>
      </c>
      <c r="Q76" s="139"/>
      <c r="R76" s="139"/>
      <c r="S76" s="140">
        <v>10000</v>
      </c>
      <c r="T76" s="47">
        <f>S76*(H76*K76*N76)</f>
        <v>800000</v>
      </c>
      <c r="U76" s="49"/>
      <c r="V76" s="65" t="s">
        <v>146</v>
      </c>
      <c r="W76" s="1" t="s">
        <v>152</v>
      </c>
    </row>
    <row r="77" spans="1:23" ht="50.5" customHeight="1" x14ac:dyDescent="0.35">
      <c r="A77" s="111"/>
      <c r="B77" s="63"/>
      <c r="C77" s="63"/>
      <c r="D77" s="141" t="s">
        <v>32</v>
      </c>
      <c r="E77" s="142" t="s">
        <v>33</v>
      </c>
      <c r="F77" s="142" t="s">
        <v>156</v>
      </c>
      <c r="G77" s="141" t="s">
        <v>127</v>
      </c>
      <c r="H77" s="143">
        <v>2</v>
      </c>
      <c r="I77" s="141" t="s">
        <v>36</v>
      </c>
      <c r="J77" s="141" t="s">
        <v>27</v>
      </c>
      <c r="K77" s="143">
        <v>1</v>
      </c>
      <c r="L77" s="141" t="s">
        <v>157</v>
      </c>
      <c r="M77" s="79" t="s">
        <v>27</v>
      </c>
      <c r="N77" s="143">
        <v>2</v>
      </c>
      <c r="O77" s="141" t="s">
        <v>29</v>
      </c>
      <c r="P77" s="144"/>
      <c r="Q77" s="145"/>
      <c r="R77" s="145"/>
      <c r="S77" s="146">
        <v>150000</v>
      </c>
      <c r="T77" s="147">
        <f>S77*(H77*K77*N77)</f>
        <v>600000</v>
      </c>
      <c r="U77" s="49"/>
      <c r="V77" s="65" t="s">
        <v>146</v>
      </c>
      <c r="W77" s="1" t="s">
        <v>152</v>
      </c>
    </row>
    <row r="78" spans="1:23" s="22" customFormat="1" ht="29.5" customHeight="1" x14ac:dyDescent="0.35">
      <c r="A78" s="16">
        <v>4</v>
      </c>
      <c r="B78" s="318" t="s">
        <v>158</v>
      </c>
      <c r="C78" s="319"/>
      <c r="D78" s="319"/>
      <c r="E78" s="319"/>
      <c r="F78" s="148"/>
      <c r="G78" s="148"/>
      <c r="H78" s="148"/>
      <c r="I78" s="148"/>
      <c r="J78" s="148"/>
      <c r="K78" s="149"/>
      <c r="L78" s="149"/>
      <c r="M78" s="148"/>
      <c r="N78" s="149"/>
      <c r="O78" s="149"/>
      <c r="P78" s="148"/>
      <c r="Q78" s="148"/>
      <c r="R78" s="148"/>
      <c r="S78" s="148"/>
      <c r="T78" s="150"/>
      <c r="U78" s="90">
        <f>SUM(U79:U138)</f>
        <v>179275000</v>
      </c>
      <c r="V78" s="297"/>
      <c r="W78" s="1"/>
    </row>
    <row r="79" spans="1:23" ht="56.15" customHeight="1" x14ac:dyDescent="0.35">
      <c r="A79" s="50"/>
      <c r="B79" s="127">
        <v>1</v>
      </c>
      <c r="C79" s="51" t="s">
        <v>159</v>
      </c>
      <c r="D79" s="151" t="s">
        <v>32</v>
      </c>
      <c r="E79" s="152" t="s">
        <v>33</v>
      </c>
      <c r="F79" s="152" t="s">
        <v>160</v>
      </c>
      <c r="G79" s="151" t="s">
        <v>35</v>
      </c>
      <c r="H79" s="153">
        <v>2</v>
      </c>
      <c r="I79" s="152" t="s">
        <v>36</v>
      </c>
      <c r="J79" s="151" t="s">
        <v>27</v>
      </c>
      <c r="K79" s="153">
        <v>13</v>
      </c>
      <c r="L79" s="151" t="s">
        <v>114</v>
      </c>
      <c r="M79" s="154" t="s">
        <v>27</v>
      </c>
      <c r="N79" s="153">
        <v>2</v>
      </c>
      <c r="O79" s="151" t="s">
        <v>29</v>
      </c>
      <c r="P79" s="155"/>
      <c r="Q79" s="156"/>
      <c r="R79" s="156"/>
      <c r="S79" s="157">
        <v>150000</v>
      </c>
      <c r="T79" s="158">
        <f>S79*(H79*K79*N79)</f>
        <v>7800000</v>
      </c>
      <c r="U79" s="159">
        <f>SUM(T79)</f>
        <v>7800000</v>
      </c>
      <c r="V79" s="209" t="s">
        <v>161</v>
      </c>
      <c r="W79" s="1" t="s">
        <v>162</v>
      </c>
    </row>
    <row r="80" spans="1:23" ht="52.5" customHeight="1" x14ac:dyDescent="0.35">
      <c r="A80" s="50"/>
      <c r="B80" s="127">
        <v>2</v>
      </c>
      <c r="C80" s="51" t="s">
        <v>163</v>
      </c>
      <c r="D80" s="151" t="s">
        <v>32</v>
      </c>
      <c r="E80" s="152" t="s">
        <v>33</v>
      </c>
      <c r="F80" s="152" t="s">
        <v>164</v>
      </c>
      <c r="G80" s="151" t="s">
        <v>35</v>
      </c>
      <c r="H80" s="153">
        <v>3</v>
      </c>
      <c r="I80" s="152" t="s">
        <v>36</v>
      </c>
      <c r="J80" s="151" t="s">
        <v>27</v>
      </c>
      <c r="K80" s="153">
        <v>7</v>
      </c>
      <c r="L80" s="151" t="s">
        <v>82</v>
      </c>
      <c r="M80" s="154" t="s">
        <v>27</v>
      </c>
      <c r="N80" s="153">
        <v>1</v>
      </c>
      <c r="O80" s="151" t="s">
        <v>29</v>
      </c>
      <c r="P80" s="155"/>
      <c r="Q80" s="156"/>
      <c r="R80" s="156"/>
      <c r="S80" s="157">
        <v>150000</v>
      </c>
      <c r="T80" s="158">
        <f>S80*(H80*K80*N80)</f>
        <v>3150000</v>
      </c>
      <c r="U80" s="159">
        <f>SUM(T80)</f>
        <v>3150000</v>
      </c>
      <c r="V80" s="209" t="s">
        <v>161</v>
      </c>
      <c r="W80" s="1" t="s">
        <v>162</v>
      </c>
    </row>
    <row r="81" spans="1:37" ht="57" customHeight="1" x14ac:dyDescent="0.35">
      <c r="A81" s="50"/>
      <c r="B81" s="127">
        <v>3</v>
      </c>
      <c r="C81" s="51" t="s">
        <v>165</v>
      </c>
      <c r="D81" s="151" t="s">
        <v>32</v>
      </c>
      <c r="E81" s="152" t="s">
        <v>33</v>
      </c>
      <c r="F81" s="152" t="s">
        <v>166</v>
      </c>
      <c r="G81" s="151" t="s">
        <v>35</v>
      </c>
      <c r="H81" s="153">
        <v>2</v>
      </c>
      <c r="I81" s="152" t="s">
        <v>36</v>
      </c>
      <c r="J81" s="151" t="s">
        <v>27</v>
      </c>
      <c r="K81" s="153">
        <v>1</v>
      </c>
      <c r="L81" s="151" t="s">
        <v>28</v>
      </c>
      <c r="M81" s="154" t="s">
        <v>27</v>
      </c>
      <c r="N81" s="153">
        <v>5</v>
      </c>
      <c r="O81" s="151" t="s">
        <v>29</v>
      </c>
      <c r="P81" s="155"/>
      <c r="Q81" s="156"/>
      <c r="R81" s="156"/>
      <c r="S81" s="157">
        <v>150000</v>
      </c>
      <c r="T81" s="158">
        <f>S81*(H81*K81*N81)</f>
        <v>1500000</v>
      </c>
      <c r="U81" s="159">
        <f>SUM(T81:T83)</f>
        <v>1500000</v>
      </c>
      <c r="V81" s="209" t="s">
        <v>161</v>
      </c>
      <c r="W81" s="1" t="s">
        <v>167</v>
      </c>
    </row>
    <row r="82" spans="1:37" ht="40.5" hidden="1" customHeight="1" x14ac:dyDescent="0.35">
      <c r="A82" s="50"/>
      <c r="B82" s="127">
        <v>4</v>
      </c>
      <c r="C82" s="51" t="s">
        <v>168</v>
      </c>
      <c r="D82" s="151"/>
      <c r="E82" s="152"/>
      <c r="F82" s="152"/>
      <c r="G82" s="151"/>
      <c r="H82" s="153"/>
      <c r="I82" s="152"/>
      <c r="J82" s="151"/>
      <c r="K82" s="153"/>
      <c r="L82" s="151"/>
      <c r="M82" s="152"/>
      <c r="N82" s="153"/>
      <c r="O82" s="151"/>
      <c r="P82" s="152"/>
      <c r="Q82" s="156"/>
      <c r="R82" s="156"/>
      <c r="S82" s="157"/>
      <c r="T82" s="158"/>
      <c r="U82" s="160"/>
      <c r="V82" s="301"/>
    </row>
    <row r="83" spans="1:37" ht="79.5" hidden="1" customHeight="1" x14ac:dyDescent="0.35">
      <c r="A83" s="50"/>
      <c r="B83" s="127">
        <v>5</v>
      </c>
      <c r="C83" s="51" t="s">
        <v>169</v>
      </c>
      <c r="D83" s="161"/>
      <c r="E83" s="162"/>
      <c r="F83" s="152"/>
      <c r="G83" s="151"/>
      <c r="H83" s="153"/>
      <c r="I83" s="152"/>
      <c r="J83" s="151"/>
      <c r="K83" s="153"/>
      <c r="L83" s="151"/>
      <c r="M83" s="154"/>
      <c r="N83" s="153"/>
      <c r="O83" s="151"/>
      <c r="P83" s="154"/>
      <c r="Q83" s="163"/>
      <c r="R83" s="151"/>
      <c r="S83" s="157"/>
      <c r="T83" s="158"/>
      <c r="U83" s="160"/>
      <c r="V83" s="301"/>
    </row>
    <row r="84" spans="1:37" ht="55.5" hidden="1" customHeight="1" x14ac:dyDescent="0.35">
      <c r="A84" s="156"/>
      <c r="B84" s="127">
        <v>6</v>
      </c>
      <c r="C84" s="51" t="s">
        <v>170</v>
      </c>
      <c r="D84" s="151"/>
      <c r="E84" s="152"/>
      <c r="F84" s="152"/>
      <c r="G84" s="151"/>
      <c r="H84" s="153"/>
      <c r="I84" s="152"/>
      <c r="J84" s="151"/>
      <c r="K84" s="153"/>
      <c r="L84" s="151"/>
      <c r="M84" s="154"/>
      <c r="N84" s="153"/>
      <c r="O84" s="151"/>
      <c r="P84" s="155"/>
      <c r="Q84" s="156"/>
      <c r="R84" s="156"/>
      <c r="S84" s="157"/>
      <c r="T84" s="158"/>
      <c r="U84" s="164"/>
      <c r="V84" s="301"/>
    </row>
    <row r="85" spans="1:37" ht="53.5" customHeight="1" x14ac:dyDescent="0.35">
      <c r="A85" s="156"/>
      <c r="B85" s="127">
        <v>7</v>
      </c>
      <c r="C85" s="51" t="s">
        <v>171</v>
      </c>
      <c r="D85" s="151" t="s">
        <v>32</v>
      </c>
      <c r="E85" s="152" t="s">
        <v>33</v>
      </c>
      <c r="F85" s="152" t="s">
        <v>166</v>
      </c>
      <c r="G85" s="151" t="s">
        <v>35</v>
      </c>
      <c r="H85" s="153">
        <v>2</v>
      </c>
      <c r="I85" s="152" t="s">
        <v>36</v>
      </c>
      <c r="J85" s="151" t="s">
        <v>27</v>
      </c>
      <c r="K85" s="153">
        <v>1</v>
      </c>
      <c r="L85" s="151" t="s">
        <v>28</v>
      </c>
      <c r="M85" s="154" t="s">
        <v>27</v>
      </c>
      <c r="N85" s="153">
        <v>19</v>
      </c>
      <c r="O85" s="151" t="s">
        <v>29</v>
      </c>
      <c r="P85" s="155"/>
      <c r="Q85" s="156"/>
      <c r="R85" s="156"/>
      <c r="S85" s="157">
        <v>150000</v>
      </c>
      <c r="T85" s="158">
        <f>S85*(H85*K85*N85)</f>
        <v>5700000</v>
      </c>
      <c r="U85" s="159">
        <f>SUM(T85)</f>
        <v>5700000</v>
      </c>
      <c r="V85" s="209" t="s">
        <v>161</v>
      </c>
      <c r="W85" s="1" t="s">
        <v>172</v>
      </c>
    </row>
    <row r="86" spans="1:37" ht="52" hidden="1" customHeight="1" x14ac:dyDescent="0.35">
      <c r="A86" s="156"/>
      <c r="B86" s="127">
        <v>8</v>
      </c>
      <c r="C86" s="51" t="s">
        <v>173</v>
      </c>
      <c r="D86" s="50"/>
      <c r="E86" s="156"/>
      <c r="F86" s="156"/>
      <c r="G86" s="50"/>
      <c r="H86" s="50"/>
      <c r="I86" s="156"/>
      <c r="J86" s="50"/>
      <c r="K86" s="50"/>
      <c r="L86" s="50"/>
      <c r="M86" s="155"/>
      <c r="N86" s="50"/>
      <c r="O86" s="50"/>
      <c r="P86" s="155"/>
      <c r="Q86" s="156"/>
      <c r="R86" s="156"/>
      <c r="S86" s="165"/>
      <c r="T86" s="165"/>
      <c r="U86" s="164">
        <f>SUM(T86)</f>
        <v>0</v>
      </c>
      <c r="V86" s="166"/>
    </row>
    <row r="87" spans="1:37" ht="27.65" hidden="1" customHeight="1" x14ac:dyDescent="0.35">
      <c r="A87" s="156"/>
      <c r="B87" s="127">
        <v>9</v>
      </c>
      <c r="C87" s="51" t="s">
        <v>174</v>
      </c>
      <c r="D87" s="151"/>
      <c r="E87" s="152"/>
      <c r="F87" s="152"/>
      <c r="G87" s="151"/>
      <c r="H87" s="153"/>
      <c r="I87" s="152"/>
      <c r="J87" s="151"/>
      <c r="K87" s="153"/>
      <c r="L87" s="151"/>
      <c r="M87" s="154"/>
      <c r="N87" s="153"/>
      <c r="O87" s="151"/>
      <c r="P87" s="154"/>
      <c r="Q87" s="163"/>
      <c r="R87" s="151"/>
      <c r="S87" s="157"/>
      <c r="T87" s="158"/>
      <c r="U87" s="164">
        <f>SUM(T87)</f>
        <v>0</v>
      </c>
      <c r="V87" s="166"/>
    </row>
    <row r="88" spans="1:37" ht="33" hidden="1" customHeight="1" x14ac:dyDescent="0.35">
      <c r="A88" s="156"/>
      <c r="B88" s="127">
        <v>10</v>
      </c>
      <c r="C88" s="51" t="s">
        <v>175</v>
      </c>
      <c r="D88" s="151"/>
      <c r="E88" s="152"/>
      <c r="F88" s="152"/>
      <c r="G88" s="151"/>
      <c r="H88" s="153"/>
      <c r="I88" s="152"/>
      <c r="J88" s="151"/>
      <c r="K88" s="153"/>
      <c r="L88" s="151"/>
      <c r="M88" s="154"/>
      <c r="N88" s="153"/>
      <c r="O88" s="151"/>
      <c r="P88" s="154"/>
      <c r="Q88" s="156"/>
      <c r="R88" s="156"/>
      <c r="S88" s="157"/>
      <c r="T88" s="158"/>
      <c r="U88" s="164">
        <f>SUM(T88)</f>
        <v>0</v>
      </c>
      <c r="V88" s="166"/>
    </row>
    <row r="89" spans="1:37" ht="59.15" customHeight="1" x14ac:dyDescent="0.35">
      <c r="A89" s="156"/>
      <c r="B89" s="127">
        <v>11</v>
      </c>
      <c r="C89" s="51" t="s">
        <v>176</v>
      </c>
      <c r="D89" s="151" t="s">
        <v>32</v>
      </c>
      <c r="E89" s="152" t="s">
        <v>33</v>
      </c>
      <c r="F89" s="152" t="s">
        <v>177</v>
      </c>
      <c r="G89" s="151" t="s">
        <v>35</v>
      </c>
      <c r="H89" s="153">
        <v>2</v>
      </c>
      <c r="I89" s="152" t="s">
        <v>36</v>
      </c>
      <c r="J89" s="151" t="s">
        <v>27</v>
      </c>
      <c r="K89" s="153">
        <v>6</v>
      </c>
      <c r="L89" s="151" t="s">
        <v>46</v>
      </c>
      <c r="M89" s="154" t="s">
        <v>27</v>
      </c>
      <c r="N89" s="153">
        <v>4</v>
      </c>
      <c r="O89" s="151" t="s">
        <v>29</v>
      </c>
      <c r="P89" s="155"/>
      <c r="Q89" s="156"/>
      <c r="R89" s="156"/>
      <c r="S89" s="157">
        <v>150000</v>
      </c>
      <c r="T89" s="158">
        <f>S89*(H89*K89*N89)</f>
        <v>7200000</v>
      </c>
      <c r="U89" s="164">
        <f>SUM(T89:T91)</f>
        <v>11400000</v>
      </c>
      <c r="V89" s="167" t="s">
        <v>354</v>
      </c>
      <c r="W89" s="1" t="s">
        <v>178</v>
      </c>
    </row>
    <row r="90" spans="1:37" ht="59.15" customHeight="1" x14ac:dyDescent="0.35">
      <c r="A90" s="38"/>
      <c r="B90" s="46"/>
      <c r="C90" s="63"/>
      <c r="D90" s="35" t="s">
        <v>32</v>
      </c>
      <c r="E90" s="36" t="s">
        <v>33</v>
      </c>
      <c r="F90" s="43" t="s">
        <v>179</v>
      </c>
      <c r="G90" s="35" t="s">
        <v>35</v>
      </c>
      <c r="H90" s="37">
        <v>2</v>
      </c>
      <c r="I90" s="36" t="s">
        <v>36</v>
      </c>
      <c r="J90" s="35" t="s">
        <v>27</v>
      </c>
      <c r="K90" s="37">
        <v>1</v>
      </c>
      <c r="L90" s="35" t="s">
        <v>28</v>
      </c>
      <c r="M90" s="44" t="s">
        <v>27</v>
      </c>
      <c r="N90" s="37">
        <v>8</v>
      </c>
      <c r="O90" s="35" t="s">
        <v>29</v>
      </c>
      <c r="P90" s="45"/>
      <c r="Q90" s="38"/>
      <c r="R90" s="38"/>
      <c r="S90" s="39">
        <v>150000</v>
      </c>
      <c r="T90" s="47">
        <f>S90*(H90*K90*N90)</f>
        <v>2400000</v>
      </c>
      <c r="U90" s="81"/>
      <c r="V90" s="167" t="s">
        <v>354</v>
      </c>
      <c r="W90" s="168" t="s">
        <v>180</v>
      </c>
      <c r="X90" s="169"/>
      <c r="Y90" s="170"/>
      <c r="Z90" s="171"/>
      <c r="AA90" s="172"/>
      <c r="AB90" s="170"/>
      <c r="AC90" s="171"/>
      <c r="AD90" s="172"/>
      <c r="AE90" s="170"/>
      <c r="AF90" s="173"/>
      <c r="AG90" s="174"/>
      <c r="AH90" s="174"/>
      <c r="AI90" s="175"/>
      <c r="AJ90" s="176"/>
      <c r="AK90" s="175"/>
    </row>
    <row r="91" spans="1:37" ht="59.15" customHeight="1" x14ac:dyDescent="0.35">
      <c r="A91" s="38"/>
      <c r="B91" s="46"/>
      <c r="C91" s="63"/>
      <c r="D91" s="35" t="s">
        <v>32</v>
      </c>
      <c r="E91" s="36" t="s">
        <v>33</v>
      </c>
      <c r="F91" s="43" t="s">
        <v>181</v>
      </c>
      <c r="G91" s="35">
        <v>12</v>
      </c>
      <c r="H91" s="37">
        <v>2</v>
      </c>
      <c r="I91" s="36" t="s">
        <v>182</v>
      </c>
      <c r="J91" s="35" t="s">
        <v>27</v>
      </c>
      <c r="K91" s="37">
        <v>6</v>
      </c>
      <c r="L91" s="35" t="s">
        <v>183</v>
      </c>
      <c r="M91" s="44" t="s">
        <v>27</v>
      </c>
      <c r="N91" s="37">
        <v>1</v>
      </c>
      <c r="O91" s="35" t="s">
        <v>184</v>
      </c>
      <c r="P91" s="44"/>
      <c r="Q91" s="66"/>
      <c r="R91" s="35"/>
      <c r="S91" s="39">
        <v>150000</v>
      </c>
      <c r="T91" s="47">
        <f>S91*(H91*K91*N91)</f>
        <v>1800000</v>
      </c>
      <c r="U91" s="81"/>
      <c r="V91" s="167" t="s">
        <v>354</v>
      </c>
      <c r="W91" s="168" t="s">
        <v>185</v>
      </c>
      <c r="X91" s="169"/>
      <c r="Y91" s="170"/>
      <c r="Z91" s="171"/>
      <c r="AA91" s="172"/>
      <c r="AB91" s="170"/>
      <c r="AC91" s="171"/>
      <c r="AD91" s="172"/>
      <c r="AE91" s="170"/>
      <c r="AF91" s="173"/>
      <c r="AG91" s="174"/>
      <c r="AH91" s="174"/>
      <c r="AI91" s="175"/>
      <c r="AJ91" s="176"/>
      <c r="AK91" s="175"/>
    </row>
    <row r="92" spans="1:37" ht="36.75" hidden="1" customHeight="1" x14ac:dyDescent="0.35">
      <c r="A92" s="34"/>
      <c r="B92" s="46">
        <v>12</v>
      </c>
      <c r="C92" s="63" t="s">
        <v>186</v>
      </c>
      <c r="D92" s="35"/>
      <c r="E92" s="36"/>
      <c r="F92" s="36"/>
      <c r="G92" s="35"/>
      <c r="H92" s="37"/>
      <c r="I92" s="36"/>
      <c r="J92" s="35"/>
      <c r="K92" s="37"/>
      <c r="L92" s="35"/>
      <c r="M92" s="44"/>
      <c r="N92" s="37"/>
      <c r="O92" s="35"/>
      <c r="P92" s="45"/>
      <c r="Q92" s="38"/>
      <c r="R92" s="38"/>
      <c r="S92" s="39"/>
      <c r="T92" s="47"/>
      <c r="U92" s="81">
        <f>SUM(T92)</f>
        <v>0</v>
      </c>
      <c r="V92" s="167" t="s">
        <v>354</v>
      </c>
    </row>
    <row r="93" spans="1:37" ht="55.5" customHeight="1" x14ac:dyDescent="0.35">
      <c r="A93" s="177"/>
      <c r="B93" s="178">
        <v>13</v>
      </c>
      <c r="C93" s="178" t="s">
        <v>187</v>
      </c>
      <c r="D93" s="151" t="s">
        <v>32</v>
      </c>
      <c r="E93" s="152" t="s">
        <v>33</v>
      </c>
      <c r="F93" s="152" t="s">
        <v>164</v>
      </c>
      <c r="G93" s="151" t="s">
        <v>35</v>
      </c>
      <c r="H93" s="153">
        <v>5</v>
      </c>
      <c r="I93" s="152" t="s">
        <v>36</v>
      </c>
      <c r="J93" s="151" t="s">
        <v>27</v>
      </c>
      <c r="K93" s="153">
        <v>1</v>
      </c>
      <c r="L93" s="151" t="s">
        <v>188</v>
      </c>
      <c r="M93" s="154" t="s">
        <v>27</v>
      </c>
      <c r="N93" s="153">
        <v>2</v>
      </c>
      <c r="O93" s="161" t="s">
        <v>29</v>
      </c>
      <c r="P93" s="162"/>
      <c r="Q93" s="179"/>
      <c r="R93" s="151"/>
      <c r="S93" s="157">
        <v>150000</v>
      </c>
      <c r="T93" s="158">
        <f>S93*(H93*K93*N93)</f>
        <v>1500000</v>
      </c>
      <c r="U93" s="164">
        <f>SUM(T93)</f>
        <v>1500000</v>
      </c>
      <c r="V93" s="167" t="s">
        <v>354</v>
      </c>
      <c r="W93" s="1" t="s">
        <v>189</v>
      </c>
    </row>
    <row r="94" spans="1:37" ht="50" x14ac:dyDescent="0.35">
      <c r="A94" s="180"/>
      <c r="B94" s="51">
        <v>14</v>
      </c>
      <c r="C94" s="51" t="s">
        <v>190</v>
      </c>
      <c r="D94" s="151" t="s">
        <v>32</v>
      </c>
      <c r="E94" s="152" t="s">
        <v>33</v>
      </c>
      <c r="F94" s="152" t="s">
        <v>41</v>
      </c>
      <c r="G94" s="161" t="s">
        <v>127</v>
      </c>
      <c r="H94" s="153">
        <v>2</v>
      </c>
      <c r="I94" s="161" t="s">
        <v>36</v>
      </c>
      <c r="J94" s="151" t="s">
        <v>27</v>
      </c>
      <c r="K94" s="153">
        <v>4</v>
      </c>
      <c r="L94" s="151" t="s">
        <v>46</v>
      </c>
      <c r="M94" s="154" t="s">
        <v>27</v>
      </c>
      <c r="N94" s="153">
        <v>1</v>
      </c>
      <c r="O94" s="181" t="s">
        <v>29</v>
      </c>
      <c r="P94" s="182"/>
      <c r="Q94" s="182"/>
      <c r="R94" s="182"/>
      <c r="S94" s="183">
        <v>150000</v>
      </c>
      <c r="T94" s="158">
        <f>S94*(H94*K94*N94)</f>
        <v>1200000</v>
      </c>
      <c r="U94" s="164">
        <f>SUM(T94)</f>
        <v>1200000</v>
      </c>
      <c r="V94" s="167" t="s">
        <v>354</v>
      </c>
      <c r="W94" s="1" t="s">
        <v>191</v>
      </c>
    </row>
    <row r="95" spans="1:37" ht="90" hidden="1" customHeight="1" x14ac:dyDescent="0.35">
      <c r="A95" s="180"/>
      <c r="B95" s="51">
        <v>15</v>
      </c>
      <c r="C95" s="51" t="s">
        <v>192</v>
      </c>
      <c r="D95" s="184"/>
      <c r="E95" s="182"/>
      <c r="F95" s="182"/>
      <c r="G95" s="184"/>
      <c r="H95" s="184"/>
      <c r="I95" s="182"/>
      <c r="J95" s="184"/>
      <c r="K95" s="184"/>
      <c r="L95" s="184"/>
      <c r="M95" s="185"/>
      <c r="N95" s="184"/>
      <c r="O95" s="184"/>
      <c r="P95" s="185"/>
      <c r="Q95" s="182"/>
      <c r="R95" s="182"/>
      <c r="S95" s="186"/>
      <c r="T95" s="186"/>
      <c r="U95" s="164">
        <f>SUM(T95)</f>
        <v>0</v>
      </c>
      <c r="V95" s="166"/>
    </row>
    <row r="96" spans="1:37" ht="56.15" customHeight="1" x14ac:dyDescent="0.35">
      <c r="A96" s="180"/>
      <c r="B96" s="51">
        <v>16</v>
      </c>
      <c r="C96" s="51" t="s">
        <v>193</v>
      </c>
      <c r="D96" s="151" t="s">
        <v>32</v>
      </c>
      <c r="E96" s="152" t="s">
        <v>33</v>
      </c>
      <c r="F96" s="152" t="s">
        <v>194</v>
      </c>
      <c r="G96" s="151" t="s">
        <v>35</v>
      </c>
      <c r="H96" s="153">
        <v>2</v>
      </c>
      <c r="I96" s="152" t="s">
        <v>36</v>
      </c>
      <c r="J96" s="151" t="s">
        <v>27</v>
      </c>
      <c r="K96" s="153">
        <v>1</v>
      </c>
      <c r="L96" s="151" t="s">
        <v>28</v>
      </c>
      <c r="M96" s="154" t="s">
        <v>27</v>
      </c>
      <c r="N96" s="153">
        <v>8</v>
      </c>
      <c r="O96" s="151" t="s">
        <v>29</v>
      </c>
      <c r="P96" s="155"/>
      <c r="Q96" s="156"/>
      <c r="R96" s="156"/>
      <c r="S96" s="157">
        <v>150000</v>
      </c>
      <c r="T96" s="158">
        <f>S96*(H96*K96*N96)</f>
        <v>2400000</v>
      </c>
      <c r="U96" s="164">
        <f>SUM(T96)</f>
        <v>2400000</v>
      </c>
      <c r="V96" s="187" t="s">
        <v>195</v>
      </c>
      <c r="W96" s="1" t="s">
        <v>196</v>
      </c>
    </row>
    <row r="97" spans="1:23" ht="55.5" customHeight="1" x14ac:dyDescent="0.35">
      <c r="A97" s="180"/>
      <c r="B97" s="51">
        <v>17</v>
      </c>
      <c r="C97" s="51" t="s">
        <v>197</v>
      </c>
      <c r="D97" s="151" t="s">
        <v>32</v>
      </c>
      <c r="E97" s="152" t="s">
        <v>40</v>
      </c>
      <c r="F97" s="152" t="s">
        <v>198</v>
      </c>
      <c r="G97" s="151" t="s">
        <v>35</v>
      </c>
      <c r="H97" s="153">
        <v>2</v>
      </c>
      <c r="I97" s="152" t="s">
        <v>36</v>
      </c>
      <c r="J97" s="151" t="s">
        <v>27</v>
      </c>
      <c r="K97" s="153">
        <v>7</v>
      </c>
      <c r="L97" s="151" t="s">
        <v>46</v>
      </c>
      <c r="M97" s="154" t="s">
        <v>27</v>
      </c>
      <c r="N97" s="153">
        <v>1</v>
      </c>
      <c r="O97" s="151" t="s">
        <v>29</v>
      </c>
      <c r="P97" s="162"/>
      <c r="Q97" s="179"/>
      <c r="R97" s="161"/>
      <c r="S97" s="157">
        <v>150000</v>
      </c>
      <c r="T97" s="158">
        <f>S97*(H97*K97*N97)</f>
        <v>2100000</v>
      </c>
      <c r="U97" s="160">
        <f>SUM(T97:T98)</f>
        <v>7500000</v>
      </c>
      <c r="V97" s="188" t="s">
        <v>199</v>
      </c>
      <c r="W97" s="1" t="s">
        <v>200</v>
      </c>
    </row>
    <row r="98" spans="1:23" ht="55.5" customHeight="1" x14ac:dyDescent="0.35">
      <c r="A98" s="114"/>
      <c r="B98" s="63"/>
      <c r="C98" s="63"/>
      <c r="D98" s="35" t="s">
        <v>32</v>
      </c>
      <c r="E98" s="36" t="s">
        <v>40</v>
      </c>
      <c r="F98" s="58" t="s">
        <v>201</v>
      </c>
      <c r="G98" s="112" t="s">
        <v>127</v>
      </c>
      <c r="H98" s="37">
        <v>2</v>
      </c>
      <c r="I98" s="112" t="s">
        <v>36</v>
      </c>
      <c r="J98" s="35" t="s">
        <v>27</v>
      </c>
      <c r="K98" s="37">
        <v>6</v>
      </c>
      <c r="L98" s="35" t="s">
        <v>46</v>
      </c>
      <c r="M98" s="44" t="s">
        <v>27</v>
      </c>
      <c r="N98" s="37">
        <v>3</v>
      </c>
      <c r="O98" s="113" t="s">
        <v>29</v>
      </c>
      <c r="P98" s="114"/>
      <c r="Q98" s="114"/>
      <c r="R98" s="114"/>
      <c r="S98" s="115">
        <v>150000</v>
      </c>
      <c r="T98" s="47">
        <f>S98*(H98*K98*N98)</f>
        <v>5400000</v>
      </c>
      <c r="U98" s="49"/>
      <c r="V98" s="189" t="s">
        <v>202</v>
      </c>
      <c r="W98" s="1" t="s">
        <v>203</v>
      </c>
    </row>
    <row r="99" spans="1:23" ht="50" x14ac:dyDescent="0.35">
      <c r="A99" s="180"/>
      <c r="B99" s="51">
        <v>18</v>
      </c>
      <c r="C99" s="51" t="s">
        <v>204</v>
      </c>
      <c r="D99" s="151" t="s">
        <v>32</v>
      </c>
      <c r="E99" s="152" t="s">
        <v>33</v>
      </c>
      <c r="F99" s="152" t="s">
        <v>205</v>
      </c>
      <c r="G99" s="151" t="s">
        <v>35</v>
      </c>
      <c r="H99" s="153">
        <v>2</v>
      </c>
      <c r="I99" s="152" t="s">
        <v>36</v>
      </c>
      <c r="J99" s="151" t="s">
        <v>27</v>
      </c>
      <c r="K99" s="153">
        <v>6</v>
      </c>
      <c r="L99" s="151" t="s">
        <v>46</v>
      </c>
      <c r="M99" s="154" t="s">
        <v>27</v>
      </c>
      <c r="N99" s="153">
        <v>10</v>
      </c>
      <c r="O99" s="151" t="s">
        <v>206</v>
      </c>
      <c r="P99" s="190"/>
      <c r="Q99" s="191"/>
      <c r="R99" s="191"/>
      <c r="S99" s="157">
        <v>150000</v>
      </c>
      <c r="T99" s="158">
        <f>S99*H99*K99*N99</f>
        <v>18000000</v>
      </c>
      <c r="U99" s="160">
        <f>SUM(T99:T103)</f>
        <v>51475000</v>
      </c>
      <c r="V99" s="192" t="s">
        <v>207</v>
      </c>
      <c r="W99" s="1" t="s">
        <v>208</v>
      </c>
    </row>
    <row r="100" spans="1:23" ht="50" x14ac:dyDescent="0.35">
      <c r="A100" s="193"/>
      <c r="B100" s="194"/>
      <c r="C100" s="194"/>
      <c r="D100" s="75"/>
      <c r="E100" s="73" t="s">
        <v>33</v>
      </c>
      <c r="F100" s="73" t="s">
        <v>209</v>
      </c>
      <c r="G100" s="75"/>
      <c r="H100" s="72">
        <v>1</v>
      </c>
      <c r="I100" s="73" t="s">
        <v>36</v>
      </c>
      <c r="J100" s="75" t="s">
        <v>27</v>
      </c>
      <c r="K100" s="72">
        <v>6</v>
      </c>
      <c r="L100" s="75" t="s">
        <v>46</v>
      </c>
      <c r="M100" s="74" t="s">
        <v>27</v>
      </c>
      <c r="N100" s="72">
        <v>10</v>
      </c>
      <c r="O100" s="75" t="s">
        <v>206</v>
      </c>
      <c r="P100" s="195"/>
      <c r="Q100" s="196"/>
      <c r="R100" s="196"/>
      <c r="S100" s="77">
        <v>150000</v>
      </c>
      <c r="T100" s="105">
        <f>S100*H100*K100*N100</f>
        <v>9000000</v>
      </c>
      <c r="U100" s="197"/>
      <c r="V100" s="65" t="s">
        <v>210</v>
      </c>
      <c r="W100" s="198" t="s">
        <v>189</v>
      </c>
    </row>
    <row r="101" spans="1:23" ht="51.5" customHeight="1" x14ac:dyDescent="0.35">
      <c r="A101" s="193"/>
      <c r="B101" s="194"/>
      <c r="C101" s="194"/>
      <c r="D101" s="75"/>
      <c r="E101" s="73" t="s">
        <v>211</v>
      </c>
      <c r="F101" s="73" t="s">
        <v>212</v>
      </c>
      <c r="G101" s="75" t="s">
        <v>137</v>
      </c>
      <c r="H101" s="72">
        <v>500</v>
      </c>
      <c r="I101" s="73" t="s">
        <v>137</v>
      </c>
      <c r="J101" s="75"/>
      <c r="K101" s="72"/>
      <c r="L101" s="75"/>
      <c r="M101" s="74"/>
      <c r="N101" s="72">
        <v>1</v>
      </c>
      <c r="O101" s="75" t="s">
        <v>213</v>
      </c>
      <c r="P101" s="74"/>
      <c r="Q101" s="76"/>
      <c r="R101" s="75"/>
      <c r="S101" s="77">
        <v>350</v>
      </c>
      <c r="T101" s="105">
        <f>H101*S101</f>
        <v>175000</v>
      </c>
      <c r="U101" s="199"/>
      <c r="V101" s="65" t="s">
        <v>210</v>
      </c>
      <c r="W101" s="198" t="s">
        <v>189</v>
      </c>
    </row>
    <row r="102" spans="1:23" ht="50" x14ac:dyDescent="0.35">
      <c r="A102" s="200"/>
      <c r="B102" s="126"/>
      <c r="C102" s="126"/>
      <c r="D102" s="35" t="s">
        <v>133</v>
      </c>
      <c r="E102" s="73" t="s">
        <v>33</v>
      </c>
      <c r="F102" s="73" t="s">
        <v>214</v>
      </c>
      <c r="G102" s="75" t="s">
        <v>35</v>
      </c>
      <c r="H102" s="72">
        <v>2</v>
      </c>
      <c r="I102" s="73" t="s">
        <v>182</v>
      </c>
      <c r="J102" s="75" t="s">
        <v>27</v>
      </c>
      <c r="K102" s="72">
        <v>6</v>
      </c>
      <c r="L102" s="75" t="s">
        <v>183</v>
      </c>
      <c r="M102" s="73" t="s">
        <v>27</v>
      </c>
      <c r="N102" s="72">
        <v>9</v>
      </c>
      <c r="O102" s="75" t="s">
        <v>184</v>
      </c>
      <c r="P102" s="73"/>
      <c r="Q102" s="104"/>
      <c r="R102" s="104"/>
      <c r="S102" s="77">
        <v>150000</v>
      </c>
      <c r="T102" s="105">
        <f>S102*H102*K102*N102</f>
        <v>16200000</v>
      </c>
      <c r="U102" s="199"/>
      <c r="V102" s="192" t="s">
        <v>207</v>
      </c>
      <c r="W102" s="1" t="s">
        <v>215</v>
      </c>
    </row>
    <row r="103" spans="1:23" ht="50" x14ac:dyDescent="0.35">
      <c r="A103" s="200"/>
      <c r="B103" s="126"/>
      <c r="C103" s="126"/>
      <c r="D103" s="35" t="s">
        <v>32</v>
      </c>
      <c r="E103" s="73" t="s">
        <v>33</v>
      </c>
      <c r="F103" s="73" t="s">
        <v>214</v>
      </c>
      <c r="G103" s="75" t="s">
        <v>35</v>
      </c>
      <c r="H103" s="72">
        <v>1</v>
      </c>
      <c r="I103" s="73" t="s">
        <v>182</v>
      </c>
      <c r="J103" s="75" t="s">
        <v>27</v>
      </c>
      <c r="K103" s="72">
        <v>6</v>
      </c>
      <c r="L103" s="75" t="s">
        <v>183</v>
      </c>
      <c r="M103" s="73" t="s">
        <v>27</v>
      </c>
      <c r="N103" s="72">
        <v>9</v>
      </c>
      <c r="O103" s="75" t="s">
        <v>184</v>
      </c>
      <c r="P103" s="73"/>
      <c r="Q103" s="104"/>
      <c r="R103" s="104"/>
      <c r="S103" s="77">
        <v>150000</v>
      </c>
      <c r="T103" s="105">
        <f>S103*H103*K103*N103</f>
        <v>8100000</v>
      </c>
      <c r="U103" s="199"/>
      <c r="V103" s="65" t="s">
        <v>210</v>
      </c>
      <c r="W103" s="1" t="s">
        <v>215</v>
      </c>
    </row>
    <row r="104" spans="1:23" ht="54.65" customHeight="1" x14ac:dyDescent="0.35">
      <c r="A104" s="180"/>
      <c r="B104" s="51">
        <v>19</v>
      </c>
      <c r="C104" s="51" t="s">
        <v>216</v>
      </c>
      <c r="D104" s="151" t="s">
        <v>32</v>
      </c>
      <c r="E104" s="152" t="s">
        <v>33</v>
      </c>
      <c r="F104" s="201" t="s">
        <v>217</v>
      </c>
      <c r="G104" s="161" t="s">
        <v>127</v>
      </c>
      <c r="H104" s="153">
        <v>2</v>
      </c>
      <c r="I104" s="161" t="s">
        <v>36</v>
      </c>
      <c r="J104" s="151" t="s">
        <v>27</v>
      </c>
      <c r="K104" s="153">
        <v>6</v>
      </c>
      <c r="L104" s="151" t="s">
        <v>46</v>
      </c>
      <c r="M104" s="154" t="s">
        <v>27</v>
      </c>
      <c r="N104" s="153">
        <v>2</v>
      </c>
      <c r="O104" s="151" t="s">
        <v>29</v>
      </c>
      <c r="P104" s="202"/>
      <c r="Q104" s="202"/>
      <c r="R104" s="182"/>
      <c r="S104" s="183">
        <v>150000</v>
      </c>
      <c r="T104" s="158">
        <f>S104*(H104*K104*N104)</f>
        <v>3600000</v>
      </c>
      <c r="U104" s="203">
        <f>SUM(T104:T106)</f>
        <v>6900000</v>
      </c>
      <c r="V104" s="189" t="s">
        <v>202</v>
      </c>
      <c r="W104" s="1" t="s">
        <v>218</v>
      </c>
    </row>
    <row r="105" spans="1:23" ht="52" customHeight="1" x14ac:dyDescent="0.35">
      <c r="A105" s="114"/>
      <c r="B105" s="63"/>
      <c r="C105" s="63"/>
      <c r="D105" s="35" t="s">
        <v>32</v>
      </c>
      <c r="E105" s="36" t="s">
        <v>33</v>
      </c>
      <c r="F105" s="58" t="s">
        <v>219</v>
      </c>
      <c r="G105" s="112" t="s">
        <v>127</v>
      </c>
      <c r="H105" s="37">
        <v>2</v>
      </c>
      <c r="I105" s="112" t="s">
        <v>36</v>
      </c>
      <c r="J105" s="35" t="s">
        <v>27</v>
      </c>
      <c r="K105" s="37">
        <v>6</v>
      </c>
      <c r="L105" s="35" t="s">
        <v>46</v>
      </c>
      <c r="M105" s="44" t="s">
        <v>27</v>
      </c>
      <c r="N105" s="37">
        <v>1</v>
      </c>
      <c r="O105" s="35" t="s">
        <v>29</v>
      </c>
      <c r="P105" s="130"/>
      <c r="Q105" s="130"/>
      <c r="R105" s="114"/>
      <c r="S105" s="140">
        <v>150000</v>
      </c>
      <c r="T105" s="47">
        <f>S105*(H105*K105*N105)</f>
        <v>1800000</v>
      </c>
      <c r="U105" s="41"/>
      <c r="V105" s="167" t="s">
        <v>354</v>
      </c>
      <c r="W105" s="1" t="s">
        <v>220</v>
      </c>
    </row>
    <row r="106" spans="1:23" ht="57.75" customHeight="1" x14ac:dyDescent="0.35">
      <c r="A106" s="114"/>
      <c r="B106" s="63"/>
      <c r="C106" s="63"/>
      <c r="D106" s="35" t="s">
        <v>32</v>
      </c>
      <c r="E106" s="36" t="s">
        <v>33</v>
      </c>
      <c r="F106" s="43" t="s">
        <v>221</v>
      </c>
      <c r="G106" s="35" t="s">
        <v>35</v>
      </c>
      <c r="H106" s="37">
        <v>2</v>
      </c>
      <c r="I106" s="36" t="s">
        <v>36</v>
      </c>
      <c r="J106" s="35" t="s">
        <v>27</v>
      </c>
      <c r="K106" s="37">
        <v>1</v>
      </c>
      <c r="L106" s="35" t="s">
        <v>28</v>
      </c>
      <c r="M106" s="44" t="s">
        <v>27</v>
      </c>
      <c r="N106" s="37">
        <v>5</v>
      </c>
      <c r="O106" s="35" t="s">
        <v>29</v>
      </c>
      <c r="P106" s="45"/>
      <c r="Q106" s="38"/>
      <c r="R106" s="38"/>
      <c r="S106" s="39">
        <v>150000</v>
      </c>
      <c r="T106" s="47">
        <f t="shared" ref="T106:T112" si="3">S106*(H106*K106*N106)</f>
        <v>1500000</v>
      </c>
      <c r="U106" s="41"/>
      <c r="V106" s="187" t="s">
        <v>195</v>
      </c>
      <c r="W106" s="1" t="s">
        <v>196</v>
      </c>
    </row>
    <row r="107" spans="1:23" ht="17.25" hidden="1" customHeight="1" x14ac:dyDescent="0.35">
      <c r="A107" s="114"/>
      <c r="B107" s="63">
        <v>20</v>
      </c>
      <c r="C107" s="63" t="s">
        <v>222</v>
      </c>
      <c r="D107" s="204"/>
      <c r="E107" s="114"/>
      <c r="F107" s="114"/>
      <c r="G107" s="204"/>
      <c r="H107" s="204"/>
      <c r="I107" s="114"/>
      <c r="J107" s="204"/>
      <c r="K107" s="204"/>
      <c r="L107" s="204"/>
      <c r="M107" s="205"/>
      <c r="N107" s="204"/>
      <c r="O107" s="204"/>
      <c r="P107" s="205"/>
      <c r="Q107" s="114"/>
      <c r="R107" s="114"/>
      <c r="S107" s="206"/>
      <c r="T107" s="206"/>
      <c r="U107" s="41">
        <f>SUM(T107)</f>
        <v>0</v>
      </c>
      <c r="V107" s="207"/>
    </row>
    <row r="108" spans="1:23" ht="53.15" customHeight="1" x14ac:dyDescent="0.35">
      <c r="A108" s="180"/>
      <c r="B108" s="51">
        <v>21</v>
      </c>
      <c r="C108" s="51" t="s">
        <v>223</v>
      </c>
      <c r="D108" s="151" t="s">
        <v>32</v>
      </c>
      <c r="E108" s="152" t="s">
        <v>33</v>
      </c>
      <c r="F108" s="208" t="s">
        <v>194</v>
      </c>
      <c r="G108" s="151" t="s">
        <v>35</v>
      </c>
      <c r="H108" s="153">
        <v>2</v>
      </c>
      <c r="I108" s="152" t="s">
        <v>36</v>
      </c>
      <c r="J108" s="151" t="s">
        <v>27</v>
      </c>
      <c r="K108" s="153">
        <v>1</v>
      </c>
      <c r="L108" s="151" t="s">
        <v>28</v>
      </c>
      <c r="M108" s="154" t="s">
        <v>27</v>
      </c>
      <c r="N108" s="153">
        <v>5</v>
      </c>
      <c r="O108" s="151" t="s">
        <v>29</v>
      </c>
      <c r="P108" s="155"/>
      <c r="Q108" s="156"/>
      <c r="R108" s="156"/>
      <c r="S108" s="157">
        <v>150000</v>
      </c>
      <c r="T108" s="158">
        <f t="shared" si="3"/>
        <v>1500000</v>
      </c>
      <c r="U108" s="203">
        <f>SUM(T108)</f>
        <v>1500000</v>
      </c>
      <c r="V108" s="187" t="s">
        <v>195</v>
      </c>
      <c r="W108" s="1" t="s">
        <v>196</v>
      </c>
    </row>
    <row r="109" spans="1:23" ht="53.15" customHeight="1" x14ac:dyDescent="0.35">
      <c r="A109" s="193"/>
      <c r="B109" s="194"/>
      <c r="C109" s="194"/>
      <c r="D109" s="75" t="s">
        <v>32</v>
      </c>
      <c r="E109" s="73" t="s">
        <v>33</v>
      </c>
      <c r="F109" s="70" t="s">
        <v>194</v>
      </c>
      <c r="G109" s="75" t="s">
        <v>35</v>
      </c>
      <c r="H109" s="72">
        <v>2</v>
      </c>
      <c r="I109" s="73" t="s">
        <v>36</v>
      </c>
      <c r="J109" s="75" t="s">
        <v>27</v>
      </c>
      <c r="K109" s="72">
        <v>1</v>
      </c>
      <c r="L109" s="75" t="s">
        <v>28</v>
      </c>
      <c r="M109" s="74" t="s">
        <v>27</v>
      </c>
      <c r="N109" s="72">
        <v>2</v>
      </c>
      <c r="O109" s="75" t="s">
        <v>29</v>
      </c>
      <c r="P109" s="260"/>
      <c r="Q109" s="104"/>
      <c r="R109" s="104"/>
      <c r="S109" s="77">
        <v>150000</v>
      </c>
      <c r="T109" s="105">
        <f t="shared" ref="T109" si="4">S109*(H109*K109*N109)</f>
        <v>600000</v>
      </c>
      <c r="U109" s="199">
        <f>SUM(T109)</f>
        <v>600000</v>
      </c>
      <c r="V109" s="361" t="s">
        <v>355</v>
      </c>
      <c r="W109" s="1" t="s">
        <v>196</v>
      </c>
    </row>
    <row r="110" spans="1:23" ht="55.5" customHeight="1" x14ac:dyDescent="0.35">
      <c r="A110" s="180"/>
      <c r="B110" s="51">
        <v>22</v>
      </c>
      <c r="C110" s="51" t="s">
        <v>224</v>
      </c>
      <c r="D110" s="151" t="s">
        <v>32</v>
      </c>
      <c r="E110" s="152" t="s">
        <v>33</v>
      </c>
      <c r="F110" s="152" t="s">
        <v>225</v>
      </c>
      <c r="G110" s="151" t="s">
        <v>35</v>
      </c>
      <c r="H110" s="153">
        <v>2</v>
      </c>
      <c r="I110" s="152" t="s">
        <v>36</v>
      </c>
      <c r="J110" s="151" t="s">
        <v>27</v>
      </c>
      <c r="K110" s="153">
        <v>13</v>
      </c>
      <c r="L110" s="151" t="s">
        <v>114</v>
      </c>
      <c r="M110" s="154" t="s">
        <v>27</v>
      </c>
      <c r="N110" s="153">
        <v>6</v>
      </c>
      <c r="O110" s="151" t="s">
        <v>29</v>
      </c>
      <c r="P110" s="155"/>
      <c r="Q110" s="156"/>
      <c r="R110" s="156"/>
      <c r="S110" s="157">
        <v>150000</v>
      </c>
      <c r="T110" s="158">
        <f t="shared" si="3"/>
        <v>23400000</v>
      </c>
      <c r="U110" s="203">
        <f>SUM(T110:T111)</f>
        <v>29700000</v>
      </c>
      <c r="V110" s="209" t="s">
        <v>161</v>
      </c>
      <c r="W110" s="1" t="s">
        <v>162</v>
      </c>
    </row>
    <row r="111" spans="1:23" ht="52" customHeight="1" x14ac:dyDescent="0.35">
      <c r="A111" s="200"/>
      <c r="B111" s="126"/>
      <c r="C111" s="126"/>
      <c r="D111" s="35" t="s">
        <v>32</v>
      </c>
      <c r="E111" s="36" t="s">
        <v>33</v>
      </c>
      <c r="F111" s="36" t="s">
        <v>226</v>
      </c>
      <c r="G111" s="35" t="s">
        <v>35</v>
      </c>
      <c r="H111" s="37">
        <v>3</v>
      </c>
      <c r="I111" s="36" t="s">
        <v>36</v>
      </c>
      <c r="J111" s="35" t="s">
        <v>27</v>
      </c>
      <c r="K111" s="37">
        <v>7</v>
      </c>
      <c r="L111" s="35" t="s">
        <v>82</v>
      </c>
      <c r="M111" s="44" t="s">
        <v>27</v>
      </c>
      <c r="N111" s="37">
        <v>2</v>
      </c>
      <c r="O111" s="35" t="s">
        <v>29</v>
      </c>
      <c r="P111" s="45"/>
      <c r="Q111" s="38"/>
      <c r="R111" s="38"/>
      <c r="S111" s="39">
        <v>150000</v>
      </c>
      <c r="T111" s="47">
        <f>S111*(H111*K111*N111)</f>
        <v>6300000</v>
      </c>
      <c r="U111" s="210"/>
      <c r="V111" s="209" t="s">
        <v>161</v>
      </c>
      <c r="W111" s="1" t="s">
        <v>162</v>
      </c>
    </row>
    <row r="112" spans="1:23" ht="62.5" customHeight="1" x14ac:dyDescent="0.35">
      <c r="A112" s="180"/>
      <c r="B112" s="51">
        <v>23</v>
      </c>
      <c r="C112" s="51" t="s">
        <v>227</v>
      </c>
      <c r="D112" s="151" t="s">
        <v>32</v>
      </c>
      <c r="E112" s="152" t="s">
        <v>33</v>
      </c>
      <c r="F112" s="152" t="s">
        <v>164</v>
      </c>
      <c r="G112" s="151" t="s">
        <v>35</v>
      </c>
      <c r="H112" s="153">
        <v>2</v>
      </c>
      <c r="I112" s="152" t="s">
        <v>36</v>
      </c>
      <c r="J112" s="151" t="s">
        <v>27</v>
      </c>
      <c r="K112" s="153">
        <v>7</v>
      </c>
      <c r="L112" s="151" t="s">
        <v>82</v>
      </c>
      <c r="M112" s="154" t="s">
        <v>27</v>
      </c>
      <c r="N112" s="153">
        <v>1</v>
      </c>
      <c r="O112" s="151" t="s">
        <v>29</v>
      </c>
      <c r="P112" s="155"/>
      <c r="Q112" s="156"/>
      <c r="R112" s="156"/>
      <c r="S112" s="157">
        <v>150000</v>
      </c>
      <c r="T112" s="158">
        <f t="shared" si="3"/>
        <v>2100000</v>
      </c>
      <c r="U112" s="203">
        <f>SUM(T112)</f>
        <v>2100000</v>
      </c>
      <c r="V112" s="209" t="s">
        <v>161</v>
      </c>
      <c r="W112" s="1" t="s">
        <v>162</v>
      </c>
    </row>
    <row r="113" spans="1:23" ht="52" customHeight="1" x14ac:dyDescent="0.35">
      <c r="A113" s="180"/>
      <c r="B113" s="51">
        <v>24</v>
      </c>
      <c r="C113" s="51" t="s">
        <v>228</v>
      </c>
      <c r="D113" s="151" t="s">
        <v>32</v>
      </c>
      <c r="E113" s="152" t="s">
        <v>33</v>
      </c>
      <c r="F113" s="152" t="s">
        <v>225</v>
      </c>
      <c r="G113" s="151" t="s">
        <v>35</v>
      </c>
      <c r="H113" s="153">
        <v>1</v>
      </c>
      <c r="I113" s="152" t="s">
        <v>36</v>
      </c>
      <c r="J113" s="151" t="s">
        <v>27</v>
      </c>
      <c r="K113" s="153">
        <v>13</v>
      </c>
      <c r="L113" s="151" t="s">
        <v>114</v>
      </c>
      <c r="M113" s="154" t="s">
        <v>27</v>
      </c>
      <c r="N113" s="153">
        <v>2</v>
      </c>
      <c r="O113" s="151" t="s">
        <v>29</v>
      </c>
      <c r="P113" s="185"/>
      <c r="Q113" s="182"/>
      <c r="R113" s="182"/>
      <c r="S113" s="157">
        <v>150000</v>
      </c>
      <c r="T113" s="158">
        <f>S113*(H113*K113*N113)</f>
        <v>3900000</v>
      </c>
      <c r="U113" s="203">
        <f>SUM(T113:T114)</f>
        <v>8400000</v>
      </c>
      <c r="V113" s="167" t="s">
        <v>354</v>
      </c>
      <c r="W113" s="211" t="s">
        <v>229</v>
      </c>
    </row>
    <row r="114" spans="1:23" ht="52.5" customHeight="1" x14ac:dyDescent="0.35">
      <c r="A114" s="200"/>
      <c r="B114" s="126"/>
      <c r="C114" s="126"/>
      <c r="D114" s="35" t="s">
        <v>32</v>
      </c>
      <c r="E114" s="36" t="s">
        <v>33</v>
      </c>
      <c r="F114" s="36" t="s">
        <v>230</v>
      </c>
      <c r="G114" s="35" t="s">
        <v>35</v>
      </c>
      <c r="H114" s="37">
        <v>1</v>
      </c>
      <c r="I114" s="36" t="s">
        <v>36</v>
      </c>
      <c r="J114" s="35" t="s">
        <v>27</v>
      </c>
      <c r="K114" s="37">
        <v>15</v>
      </c>
      <c r="L114" s="35" t="s">
        <v>66</v>
      </c>
      <c r="M114" s="44" t="s">
        <v>27</v>
      </c>
      <c r="N114" s="37">
        <v>2</v>
      </c>
      <c r="O114" s="35" t="s">
        <v>29</v>
      </c>
      <c r="P114" s="205"/>
      <c r="Q114" s="114"/>
      <c r="R114" s="114"/>
      <c r="S114" s="39">
        <v>150000</v>
      </c>
      <c r="T114" s="47">
        <f>S114*(H114*K114*N114)</f>
        <v>4500000</v>
      </c>
      <c r="U114" s="41"/>
      <c r="V114" s="167" t="s">
        <v>354</v>
      </c>
      <c r="W114" s="211" t="s">
        <v>229</v>
      </c>
    </row>
    <row r="115" spans="1:23" ht="58" customHeight="1" x14ac:dyDescent="0.35">
      <c r="A115" s="180"/>
      <c r="B115" s="51">
        <v>25</v>
      </c>
      <c r="C115" s="51" t="s">
        <v>231</v>
      </c>
      <c r="D115" s="151" t="s">
        <v>32</v>
      </c>
      <c r="E115" s="152" t="s">
        <v>33</v>
      </c>
      <c r="F115" s="152" t="s">
        <v>232</v>
      </c>
      <c r="G115" s="151" t="s">
        <v>35</v>
      </c>
      <c r="H115" s="153">
        <v>2</v>
      </c>
      <c r="I115" s="152" t="s">
        <v>36</v>
      </c>
      <c r="J115" s="151" t="s">
        <v>27</v>
      </c>
      <c r="K115" s="153">
        <v>7</v>
      </c>
      <c r="L115" s="151" t="s">
        <v>121</v>
      </c>
      <c r="M115" s="154" t="s">
        <v>27</v>
      </c>
      <c r="N115" s="153">
        <v>1</v>
      </c>
      <c r="O115" s="151" t="s">
        <v>29</v>
      </c>
      <c r="P115" s="185"/>
      <c r="Q115" s="182"/>
      <c r="R115" s="182"/>
      <c r="S115" s="157">
        <v>150000</v>
      </c>
      <c r="T115" s="158">
        <f>S115*(H115*K115*N115)</f>
        <v>2100000</v>
      </c>
      <c r="U115" s="203">
        <f>SUM(T115)</f>
        <v>2100000</v>
      </c>
      <c r="V115" s="167" t="s">
        <v>354</v>
      </c>
      <c r="W115" s="211" t="s">
        <v>229</v>
      </c>
    </row>
    <row r="116" spans="1:23" ht="48.65" hidden="1" customHeight="1" x14ac:dyDescent="0.35">
      <c r="A116" s="180"/>
      <c r="B116" s="212">
        <v>26</v>
      </c>
      <c r="C116" s="212" t="s">
        <v>233</v>
      </c>
      <c r="D116" s="184"/>
      <c r="E116" s="182"/>
      <c r="F116" s="182"/>
      <c r="G116" s="184"/>
      <c r="H116" s="184"/>
      <c r="I116" s="182"/>
      <c r="J116" s="184"/>
      <c r="K116" s="184"/>
      <c r="L116" s="184"/>
      <c r="M116" s="185"/>
      <c r="N116" s="184"/>
      <c r="O116" s="184"/>
      <c r="P116" s="185"/>
      <c r="Q116" s="182"/>
      <c r="R116" s="182"/>
      <c r="S116" s="186"/>
      <c r="T116" s="186"/>
      <c r="U116" s="203"/>
      <c r="V116" s="167" t="s">
        <v>354</v>
      </c>
    </row>
    <row r="117" spans="1:23" ht="54.65" customHeight="1" x14ac:dyDescent="0.35">
      <c r="A117" s="180"/>
      <c r="B117" s="51">
        <v>27</v>
      </c>
      <c r="C117" s="51" t="s">
        <v>234</v>
      </c>
      <c r="D117" s="151" t="s">
        <v>32</v>
      </c>
      <c r="E117" s="152" t="s">
        <v>33</v>
      </c>
      <c r="F117" s="152" t="s">
        <v>235</v>
      </c>
      <c r="G117" s="151" t="s">
        <v>35</v>
      </c>
      <c r="H117" s="153">
        <v>1</v>
      </c>
      <c r="I117" s="152" t="s">
        <v>36</v>
      </c>
      <c r="J117" s="151" t="s">
        <v>27</v>
      </c>
      <c r="K117" s="153">
        <v>7</v>
      </c>
      <c r="L117" s="151" t="s">
        <v>121</v>
      </c>
      <c r="M117" s="154" t="s">
        <v>27</v>
      </c>
      <c r="N117" s="153">
        <v>2</v>
      </c>
      <c r="O117" s="151" t="s">
        <v>29</v>
      </c>
      <c r="P117" s="185"/>
      <c r="Q117" s="182"/>
      <c r="R117" s="182"/>
      <c r="S117" s="157">
        <v>150000</v>
      </c>
      <c r="T117" s="158">
        <f t="shared" ref="T117:T123" si="5">S117*(H117*K117*N117)</f>
        <v>2100000</v>
      </c>
      <c r="U117" s="203">
        <f>SUM(T117:T118)</f>
        <v>6600000</v>
      </c>
      <c r="V117" s="167" t="s">
        <v>354</v>
      </c>
      <c r="W117" s="211" t="s">
        <v>229</v>
      </c>
    </row>
    <row r="118" spans="1:23" ht="50" x14ac:dyDescent="0.35">
      <c r="A118" s="200"/>
      <c r="B118" s="126"/>
      <c r="C118" s="126"/>
      <c r="D118" s="35" t="s">
        <v>32</v>
      </c>
      <c r="E118" s="36" t="s">
        <v>33</v>
      </c>
      <c r="F118" s="36" t="s">
        <v>230</v>
      </c>
      <c r="G118" s="35" t="s">
        <v>35</v>
      </c>
      <c r="H118" s="37">
        <v>1</v>
      </c>
      <c r="I118" s="36" t="s">
        <v>36</v>
      </c>
      <c r="J118" s="35" t="s">
        <v>27</v>
      </c>
      <c r="K118" s="37">
        <v>15</v>
      </c>
      <c r="L118" s="35" t="s">
        <v>66</v>
      </c>
      <c r="M118" s="44" t="s">
        <v>27</v>
      </c>
      <c r="N118" s="37">
        <v>2</v>
      </c>
      <c r="O118" s="35" t="s">
        <v>29</v>
      </c>
      <c r="P118" s="205"/>
      <c r="Q118" s="114"/>
      <c r="R118" s="114"/>
      <c r="S118" s="39">
        <v>150000</v>
      </c>
      <c r="T118" s="47">
        <f t="shared" si="5"/>
        <v>4500000</v>
      </c>
      <c r="U118" s="41"/>
      <c r="V118" s="167" t="s">
        <v>354</v>
      </c>
      <c r="W118" s="211" t="s">
        <v>229</v>
      </c>
    </row>
    <row r="119" spans="1:23" ht="50" x14ac:dyDescent="0.35">
      <c r="A119" s="180"/>
      <c r="B119" s="51">
        <v>28</v>
      </c>
      <c r="C119" s="51" t="s">
        <v>236</v>
      </c>
      <c r="D119" s="151" t="s">
        <v>32</v>
      </c>
      <c r="E119" s="152" t="s">
        <v>33</v>
      </c>
      <c r="F119" s="152" t="s">
        <v>237</v>
      </c>
      <c r="G119" s="151" t="s">
        <v>35</v>
      </c>
      <c r="H119" s="153">
        <v>2</v>
      </c>
      <c r="I119" s="152" t="s">
        <v>36</v>
      </c>
      <c r="J119" s="151" t="s">
        <v>27</v>
      </c>
      <c r="K119" s="153">
        <v>1</v>
      </c>
      <c r="L119" s="151" t="s">
        <v>157</v>
      </c>
      <c r="M119" s="154" t="s">
        <v>27</v>
      </c>
      <c r="N119" s="153">
        <v>4</v>
      </c>
      <c r="O119" s="151" t="s">
        <v>29</v>
      </c>
      <c r="P119" s="185"/>
      <c r="Q119" s="182"/>
      <c r="R119" s="182"/>
      <c r="S119" s="157">
        <v>150000</v>
      </c>
      <c r="T119" s="158">
        <f t="shared" si="5"/>
        <v>1200000</v>
      </c>
      <c r="U119" s="203">
        <f>SUM(T119)</f>
        <v>1200000</v>
      </c>
      <c r="V119" s="167" t="s">
        <v>354</v>
      </c>
      <c r="W119" s="211" t="s">
        <v>229</v>
      </c>
    </row>
    <row r="120" spans="1:23" ht="50" x14ac:dyDescent="0.35">
      <c r="A120" s="180"/>
      <c r="B120" s="51">
        <v>29</v>
      </c>
      <c r="C120" s="51" t="s">
        <v>238</v>
      </c>
      <c r="D120" s="151" t="s">
        <v>32</v>
      </c>
      <c r="E120" s="152" t="s">
        <v>33</v>
      </c>
      <c r="F120" s="208" t="s">
        <v>239</v>
      </c>
      <c r="G120" s="151" t="s">
        <v>35</v>
      </c>
      <c r="H120" s="153">
        <v>2</v>
      </c>
      <c r="I120" s="152" t="s">
        <v>36</v>
      </c>
      <c r="J120" s="151" t="s">
        <v>27</v>
      </c>
      <c r="K120" s="153">
        <v>7</v>
      </c>
      <c r="L120" s="151" t="s">
        <v>121</v>
      </c>
      <c r="M120" s="154" t="s">
        <v>27</v>
      </c>
      <c r="N120" s="153">
        <v>3</v>
      </c>
      <c r="O120" s="151" t="s">
        <v>29</v>
      </c>
      <c r="P120" s="185"/>
      <c r="Q120" s="182"/>
      <c r="R120" s="182"/>
      <c r="S120" s="157">
        <v>150000</v>
      </c>
      <c r="T120" s="158">
        <f t="shared" si="5"/>
        <v>6300000</v>
      </c>
      <c r="U120" s="203">
        <f>SUM(T120:T121)</f>
        <v>6300000</v>
      </c>
      <c r="V120" s="209" t="s">
        <v>161</v>
      </c>
      <c r="W120" s="211" t="s">
        <v>162</v>
      </c>
    </row>
    <row r="121" spans="1:23" hidden="1" x14ac:dyDescent="0.35">
      <c r="A121" s="180"/>
      <c r="B121" s="51"/>
      <c r="C121" s="51"/>
      <c r="D121" s="151"/>
      <c r="E121" s="152"/>
      <c r="F121" s="208"/>
      <c r="G121" s="151"/>
      <c r="H121" s="153"/>
      <c r="I121" s="152"/>
      <c r="J121" s="151"/>
      <c r="K121" s="153"/>
      <c r="L121" s="151"/>
      <c r="M121" s="154"/>
      <c r="N121" s="153"/>
      <c r="O121" s="151"/>
      <c r="P121" s="185"/>
      <c r="Q121" s="182"/>
      <c r="R121" s="182"/>
      <c r="S121" s="157"/>
      <c r="T121" s="158"/>
      <c r="U121" s="213"/>
      <c r="V121" s="166"/>
    </row>
    <row r="122" spans="1:23" ht="50" x14ac:dyDescent="0.35">
      <c r="A122" s="180"/>
      <c r="B122" s="51">
        <v>30</v>
      </c>
      <c r="C122" s="51" t="s">
        <v>240</v>
      </c>
      <c r="D122" s="151" t="s">
        <v>32</v>
      </c>
      <c r="E122" s="152" t="s">
        <v>40</v>
      </c>
      <c r="F122" s="208" t="s">
        <v>241</v>
      </c>
      <c r="G122" s="151" t="s">
        <v>35</v>
      </c>
      <c r="H122" s="153">
        <v>2</v>
      </c>
      <c r="I122" s="152" t="s">
        <v>36</v>
      </c>
      <c r="J122" s="151" t="s">
        <v>27</v>
      </c>
      <c r="K122" s="153">
        <v>1</v>
      </c>
      <c r="L122" s="151" t="s">
        <v>28</v>
      </c>
      <c r="M122" s="154" t="s">
        <v>27</v>
      </c>
      <c r="N122" s="153">
        <v>18</v>
      </c>
      <c r="O122" s="151" t="s">
        <v>29</v>
      </c>
      <c r="P122" s="155"/>
      <c r="Q122" s="156"/>
      <c r="R122" s="156"/>
      <c r="S122" s="157">
        <v>150000</v>
      </c>
      <c r="T122" s="158">
        <f t="shared" si="5"/>
        <v>5400000</v>
      </c>
      <c r="U122" s="203">
        <f>SUM(T122)</f>
        <v>5400000</v>
      </c>
      <c r="V122" s="167" t="s">
        <v>354</v>
      </c>
      <c r="W122" s="1" t="s">
        <v>242</v>
      </c>
    </row>
    <row r="123" spans="1:23" ht="50" x14ac:dyDescent="0.35">
      <c r="A123" s="180"/>
      <c r="B123" s="51">
        <v>31</v>
      </c>
      <c r="C123" s="51" t="s">
        <v>243</v>
      </c>
      <c r="D123" s="151" t="s">
        <v>32</v>
      </c>
      <c r="E123" s="152" t="s">
        <v>40</v>
      </c>
      <c r="F123" s="208" t="s">
        <v>34</v>
      </c>
      <c r="G123" s="151" t="s">
        <v>35</v>
      </c>
      <c r="H123" s="153">
        <v>2</v>
      </c>
      <c r="I123" s="152" t="s">
        <v>36</v>
      </c>
      <c r="J123" s="151" t="s">
        <v>27</v>
      </c>
      <c r="K123" s="153">
        <v>1</v>
      </c>
      <c r="L123" s="151" t="s">
        <v>28</v>
      </c>
      <c r="M123" s="154" t="s">
        <v>27</v>
      </c>
      <c r="N123" s="153">
        <v>8</v>
      </c>
      <c r="O123" s="151" t="s">
        <v>29</v>
      </c>
      <c r="P123" s="155"/>
      <c r="Q123" s="156"/>
      <c r="R123" s="156"/>
      <c r="S123" s="157">
        <v>150000</v>
      </c>
      <c r="T123" s="158">
        <f t="shared" si="5"/>
        <v>2400000</v>
      </c>
      <c r="U123" s="203">
        <f>SUM(T123)</f>
        <v>2400000</v>
      </c>
      <c r="V123" s="167" t="s">
        <v>354</v>
      </c>
      <c r="W123" s="1" t="s">
        <v>242</v>
      </c>
    </row>
    <row r="124" spans="1:23" ht="58" hidden="1" customHeight="1" x14ac:dyDescent="0.35">
      <c r="A124" s="180"/>
      <c r="B124" s="51">
        <v>32</v>
      </c>
      <c r="C124" s="51" t="s">
        <v>244</v>
      </c>
      <c r="D124" s="184"/>
      <c r="E124" s="182"/>
      <c r="F124" s="182"/>
      <c r="G124" s="184"/>
      <c r="H124" s="184"/>
      <c r="I124" s="182"/>
      <c r="J124" s="184"/>
      <c r="K124" s="184"/>
      <c r="L124" s="184"/>
      <c r="M124" s="185"/>
      <c r="N124" s="184"/>
      <c r="O124" s="184"/>
      <c r="P124" s="185"/>
      <c r="Q124" s="182"/>
      <c r="R124" s="182"/>
      <c r="S124" s="186"/>
      <c r="T124" s="186"/>
      <c r="U124" s="203">
        <f t="shared" ref="U124:U143" si="6">SUM(T124)</f>
        <v>0</v>
      </c>
      <c r="V124" s="167" t="s">
        <v>354</v>
      </c>
    </row>
    <row r="125" spans="1:23" ht="58" hidden="1" customHeight="1" x14ac:dyDescent="0.35">
      <c r="A125" s="180"/>
      <c r="B125" s="51">
        <v>33</v>
      </c>
      <c r="C125" s="51" t="s">
        <v>245</v>
      </c>
      <c r="D125" s="184"/>
      <c r="E125" s="182"/>
      <c r="F125" s="182"/>
      <c r="G125" s="184"/>
      <c r="H125" s="184"/>
      <c r="I125" s="182"/>
      <c r="J125" s="184"/>
      <c r="K125" s="184"/>
      <c r="L125" s="184"/>
      <c r="M125" s="185"/>
      <c r="N125" s="184"/>
      <c r="O125" s="184"/>
      <c r="P125" s="185"/>
      <c r="Q125" s="182"/>
      <c r="R125" s="182"/>
      <c r="S125" s="186"/>
      <c r="T125" s="186"/>
      <c r="U125" s="203">
        <f t="shared" si="6"/>
        <v>0</v>
      </c>
      <c r="V125" s="167" t="s">
        <v>354</v>
      </c>
    </row>
    <row r="126" spans="1:23" ht="58" hidden="1" customHeight="1" x14ac:dyDescent="0.35">
      <c r="A126" s="180"/>
      <c r="B126" s="51">
        <v>34</v>
      </c>
      <c r="C126" s="51" t="s">
        <v>246</v>
      </c>
      <c r="D126" s="184"/>
      <c r="E126" s="182"/>
      <c r="F126" s="182"/>
      <c r="G126" s="184"/>
      <c r="H126" s="184"/>
      <c r="I126" s="182"/>
      <c r="J126" s="184"/>
      <c r="K126" s="184"/>
      <c r="L126" s="184"/>
      <c r="M126" s="185"/>
      <c r="N126" s="184"/>
      <c r="O126" s="184"/>
      <c r="P126" s="185"/>
      <c r="Q126" s="182"/>
      <c r="R126" s="182"/>
      <c r="S126" s="186"/>
      <c r="T126" s="186"/>
      <c r="U126" s="203">
        <f t="shared" si="6"/>
        <v>0</v>
      </c>
      <c r="V126" s="167" t="s">
        <v>354</v>
      </c>
    </row>
    <row r="127" spans="1:23" ht="58" hidden="1" customHeight="1" x14ac:dyDescent="0.35">
      <c r="A127" s="180"/>
      <c r="B127" s="51">
        <v>35</v>
      </c>
      <c r="C127" s="51" t="s">
        <v>247</v>
      </c>
      <c r="D127" s="184"/>
      <c r="E127" s="182"/>
      <c r="F127" s="182"/>
      <c r="G127" s="184"/>
      <c r="H127" s="184"/>
      <c r="I127" s="182"/>
      <c r="J127" s="184"/>
      <c r="K127" s="184"/>
      <c r="L127" s="184"/>
      <c r="M127" s="185"/>
      <c r="N127" s="184"/>
      <c r="O127" s="184"/>
      <c r="P127" s="185"/>
      <c r="Q127" s="182"/>
      <c r="R127" s="182"/>
      <c r="S127" s="186"/>
      <c r="T127" s="186"/>
      <c r="U127" s="203">
        <f t="shared" si="6"/>
        <v>0</v>
      </c>
      <c r="V127" s="167" t="s">
        <v>354</v>
      </c>
    </row>
    <row r="128" spans="1:23" ht="58" hidden="1" customHeight="1" x14ac:dyDescent="0.35">
      <c r="A128" s="180"/>
      <c r="B128" s="51">
        <v>36</v>
      </c>
      <c r="C128" s="51" t="s">
        <v>248</v>
      </c>
      <c r="D128" s="184"/>
      <c r="E128" s="182"/>
      <c r="F128" s="182"/>
      <c r="G128" s="184"/>
      <c r="H128" s="184"/>
      <c r="I128" s="182"/>
      <c r="J128" s="184"/>
      <c r="K128" s="184"/>
      <c r="L128" s="184"/>
      <c r="M128" s="185"/>
      <c r="N128" s="184"/>
      <c r="O128" s="184"/>
      <c r="P128" s="185"/>
      <c r="Q128" s="182"/>
      <c r="R128" s="182"/>
      <c r="S128" s="186"/>
      <c r="T128" s="186"/>
      <c r="U128" s="203">
        <f t="shared" si="6"/>
        <v>0</v>
      </c>
      <c r="V128" s="167" t="s">
        <v>354</v>
      </c>
    </row>
    <row r="129" spans="1:23" ht="58" hidden="1" customHeight="1" x14ac:dyDescent="0.35">
      <c r="A129" s="180"/>
      <c r="B129" s="51">
        <v>37</v>
      </c>
      <c r="C129" s="51" t="s">
        <v>249</v>
      </c>
      <c r="D129" s="184"/>
      <c r="E129" s="182"/>
      <c r="F129" s="182"/>
      <c r="G129" s="184"/>
      <c r="H129" s="184"/>
      <c r="I129" s="182"/>
      <c r="J129" s="184"/>
      <c r="K129" s="184"/>
      <c r="L129" s="184"/>
      <c r="M129" s="185"/>
      <c r="N129" s="184"/>
      <c r="O129" s="184"/>
      <c r="P129" s="185"/>
      <c r="Q129" s="182"/>
      <c r="R129" s="182"/>
      <c r="S129" s="186"/>
      <c r="T129" s="186"/>
      <c r="U129" s="203">
        <f t="shared" si="6"/>
        <v>0</v>
      </c>
      <c r="V129" s="167" t="s">
        <v>354</v>
      </c>
    </row>
    <row r="130" spans="1:23" ht="58" hidden="1" customHeight="1" x14ac:dyDescent="0.35">
      <c r="A130" s="180"/>
      <c r="B130" s="51">
        <v>38</v>
      </c>
      <c r="C130" s="51" t="s">
        <v>250</v>
      </c>
      <c r="D130" s="184"/>
      <c r="E130" s="182"/>
      <c r="F130" s="182"/>
      <c r="G130" s="184"/>
      <c r="H130" s="184"/>
      <c r="I130" s="182"/>
      <c r="J130" s="184"/>
      <c r="K130" s="184"/>
      <c r="L130" s="184"/>
      <c r="M130" s="185"/>
      <c r="N130" s="184"/>
      <c r="O130" s="184"/>
      <c r="P130" s="185"/>
      <c r="Q130" s="182"/>
      <c r="R130" s="182"/>
      <c r="S130" s="186"/>
      <c r="T130" s="186"/>
      <c r="U130" s="203">
        <f t="shared" si="6"/>
        <v>0</v>
      </c>
      <c r="V130" s="167" t="s">
        <v>354</v>
      </c>
    </row>
    <row r="131" spans="1:23" ht="50" x14ac:dyDescent="0.35">
      <c r="A131" s="180"/>
      <c r="B131" s="51">
        <v>39</v>
      </c>
      <c r="C131" s="51" t="s">
        <v>251</v>
      </c>
      <c r="D131" s="151" t="s">
        <v>32</v>
      </c>
      <c r="E131" s="152" t="s">
        <v>33</v>
      </c>
      <c r="F131" s="152" t="s">
        <v>235</v>
      </c>
      <c r="G131" s="151" t="s">
        <v>35</v>
      </c>
      <c r="H131" s="153">
        <v>2</v>
      </c>
      <c r="I131" s="152" t="s">
        <v>36</v>
      </c>
      <c r="J131" s="151" t="s">
        <v>27</v>
      </c>
      <c r="K131" s="153">
        <v>6</v>
      </c>
      <c r="L131" s="151" t="s">
        <v>46</v>
      </c>
      <c r="M131" s="154" t="s">
        <v>27</v>
      </c>
      <c r="N131" s="153">
        <v>1</v>
      </c>
      <c r="O131" s="151" t="s">
        <v>29</v>
      </c>
      <c r="P131" s="155"/>
      <c r="Q131" s="156"/>
      <c r="R131" s="156"/>
      <c r="S131" s="157">
        <v>150000</v>
      </c>
      <c r="T131" s="158">
        <f>S131*(H131*K131*N131)</f>
        <v>1800000</v>
      </c>
      <c r="U131" s="203">
        <f t="shared" si="6"/>
        <v>1800000</v>
      </c>
      <c r="V131" s="167" t="s">
        <v>354</v>
      </c>
      <c r="W131" s="1" t="s">
        <v>189</v>
      </c>
    </row>
    <row r="132" spans="1:23" ht="39" hidden="1" x14ac:dyDescent="0.35">
      <c r="A132" s="180"/>
      <c r="B132" s="51">
        <v>40</v>
      </c>
      <c r="C132" s="51" t="s">
        <v>252</v>
      </c>
      <c r="D132" s="184"/>
      <c r="E132" s="182"/>
      <c r="F132" s="182"/>
      <c r="G132" s="184"/>
      <c r="H132" s="184"/>
      <c r="I132" s="182"/>
      <c r="J132" s="184"/>
      <c r="K132" s="184"/>
      <c r="L132" s="184"/>
      <c r="M132" s="185"/>
      <c r="N132" s="184"/>
      <c r="O132" s="184"/>
      <c r="P132" s="185"/>
      <c r="Q132" s="182"/>
      <c r="R132" s="182"/>
      <c r="S132" s="186"/>
      <c r="T132" s="186"/>
      <c r="U132" s="203">
        <f t="shared" si="6"/>
        <v>0</v>
      </c>
      <c r="V132" s="167" t="s">
        <v>354</v>
      </c>
    </row>
    <row r="133" spans="1:23" ht="34.5" hidden="1" x14ac:dyDescent="0.35">
      <c r="A133" s="180"/>
      <c r="B133" s="51">
        <v>41</v>
      </c>
      <c r="C133" s="51" t="s">
        <v>253</v>
      </c>
      <c r="D133" s="184"/>
      <c r="E133" s="182"/>
      <c r="F133" s="182"/>
      <c r="G133" s="184"/>
      <c r="H133" s="184"/>
      <c r="I133" s="182"/>
      <c r="J133" s="184"/>
      <c r="K133" s="184"/>
      <c r="L133" s="184"/>
      <c r="M133" s="185"/>
      <c r="N133" s="184"/>
      <c r="O133" s="184"/>
      <c r="P133" s="185"/>
      <c r="Q133" s="182"/>
      <c r="R133" s="182"/>
      <c r="S133" s="186"/>
      <c r="T133" s="186"/>
      <c r="U133" s="203">
        <f t="shared" si="6"/>
        <v>0</v>
      </c>
      <c r="V133" s="167" t="s">
        <v>354</v>
      </c>
    </row>
    <row r="134" spans="1:23" ht="34.5" hidden="1" x14ac:dyDescent="0.35">
      <c r="A134" s="180"/>
      <c r="B134" s="51">
        <v>42</v>
      </c>
      <c r="C134" s="51" t="s">
        <v>254</v>
      </c>
      <c r="D134" s="184"/>
      <c r="E134" s="182"/>
      <c r="F134" s="182"/>
      <c r="G134" s="184"/>
      <c r="H134" s="184"/>
      <c r="I134" s="182"/>
      <c r="J134" s="184"/>
      <c r="K134" s="184"/>
      <c r="L134" s="184"/>
      <c r="M134" s="185"/>
      <c r="N134" s="184"/>
      <c r="O134" s="184"/>
      <c r="P134" s="185"/>
      <c r="Q134" s="182"/>
      <c r="R134" s="182"/>
      <c r="S134" s="186"/>
      <c r="T134" s="186"/>
      <c r="U134" s="203">
        <f t="shared" si="6"/>
        <v>0</v>
      </c>
      <c r="V134" s="167" t="s">
        <v>354</v>
      </c>
    </row>
    <row r="135" spans="1:23" ht="54.65" customHeight="1" x14ac:dyDescent="0.35">
      <c r="A135" s="180"/>
      <c r="B135" s="51">
        <v>43</v>
      </c>
      <c r="C135" s="51" t="s">
        <v>255</v>
      </c>
      <c r="D135" s="151" t="s">
        <v>32</v>
      </c>
      <c r="E135" s="152" t="s">
        <v>33</v>
      </c>
      <c r="F135" s="152" t="s">
        <v>256</v>
      </c>
      <c r="G135" s="151" t="s">
        <v>35</v>
      </c>
      <c r="H135" s="153">
        <v>1</v>
      </c>
      <c r="I135" s="152" t="s">
        <v>36</v>
      </c>
      <c r="J135" s="151" t="s">
        <v>27</v>
      </c>
      <c r="K135" s="153">
        <v>1</v>
      </c>
      <c r="L135" s="151" t="s">
        <v>157</v>
      </c>
      <c r="M135" s="154" t="s">
        <v>27</v>
      </c>
      <c r="N135" s="153">
        <v>7</v>
      </c>
      <c r="O135" s="151" t="s">
        <v>29</v>
      </c>
      <c r="P135" s="185"/>
      <c r="Q135" s="182"/>
      <c r="R135" s="182"/>
      <c r="S135" s="157">
        <v>150000</v>
      </c>
      <c r="T135" s="158">
        <f>S135*(H135*K135*N135)</f>
        <v>1050000</v>
      </c>
      <c r="U135" s="203">
        <f t="shared" si="6"/>
        <v>1050000</v>
      </c>
      <c r="V135" s="167" t="s">
        <v>354</v>
      </c>
      <c r="W135" s="211" t="s">
        <v>229</v>
      </c>
    </row>
    <row r="136" spans="1:23" ht="26" hidden="1" x14ac:dyDescent="0.35">
      <c r="A136" s="180"/>
      <c r="B136" s="51">
        <v>44</v>
      </c>
      <c r="C136" s="51" t="s">
        <v>257</v>
      </c>
      <c r="D136" s="184"/>
      <c r="E136" s="182"/>
      <c r="F136" s="182"/>
      <c r="G136" s="184"/>
      <c r="H136" s="184"/>
      <c r="I136" s="182"/>
      <c r="J136" s="184"/>
      <c r="K136" s="184"/>
      <c r="L136" s="184"/>
      <c r="M136" s="185"/>
      <c r="N136" s="184"/>
      <c r="O136" s="184"/>
      <c r="P136" s="185"/>
      <c r="Q136" s="182"/>
      <c r="R136" s="182"/>
      <c r="S136" s="186"/>
      <c r="T136" s="186"/>
      <c r="U136" s="203">
        <f t="shared" si="6"/>
        <v>0</v>
      </c>
      <c r="V136" s="166"/>
    </row>
    <row r="137" spans="1:23" ht="51.65" customHeight="1" x14ac:dyDescent="0.35">
      <c r="A137" s="180"/>
      <c r="B137" s="51">
        <v>45</v>
      </c>
      <c r="C137" s="51" t="s">
        <v>258</v>
      </c>
      <c r="D137" s="151" t="s">
        <v>32</v>
      </c>
      <c r="E137" s="152" t="s">
        <v>33</v>
      </c>
      <c r="F137" s="208" t="s">
        <v>194</v>
      </c>
      <c r="G137" s="151" t="s">
        <v>35</v>
      </c>
      <c r="H137" s="153">
        <v>3</v>
      </c>
      <c r="I137" s="152" t="s">
        <v>36</v>
      </c>
      <c r="J137" s="151" t="s">
        <v>27</v>
      </c>
      <c r="K137" s="153">
        <v>1</v>
      </c>
      <c r="L137" s="151" t="s">
        <v>28</v>
      </c>
      <c r="M137" s="154" t="s">
        <v>27</v>
      </c>
      <c r="N137" s="153">
        <v>16</v>
      </c>
      <c r="O137" s="151" t="s">
        <v>29</v>
      </c>
      <c r="P137" s="155"/>
      <c r="Q137" s="156"/>
      <c r="R137" s="156"/>
      <c r="S137" s="157">
        <v>150000</v>
      </c>
      <c r="T137" s="158">
        <f>S137*(H137*K137*N137)</f>
        <v>7200000</v>
      </c>
      <c r="U137" s="203">
        <f t="shared" si="6"/>
        <v>7200000</v>
      </c>
      <c r="V137" s="187" t="s">
        <v>195</v>
      </c>
      <c r="W137" s="1" t="s">
        <v>196</v>
      </c>
    </row>
    <row r="138" spans="1:23" ht="50" x14ac:dyDescent="0.35">
      <c r="A138" s="180"/>
      <c r="B138" s="51">
        <v>46</v>
      </c>
      <c r="C138" s="51" t="s">
        <v>259</v>
      </c>
      <c r="D138" s="151" t="s">
        <v>32</v>
      </c>
      <c r="E138" s="152" t="s">
        <v>33</v>
      </c>
      <c r="F138" s="208" t="s">
        <v>194</v>
      </c>
      <c r="G138" s="151" t="s">
        <v>35</v>
      </c>
      <c r="H138" s="153">
        <v>2</v>
      </c>
      <c r="I138" s="152" t="s">
        <v>36</v>
      </c>
      <c r="J138" s="151" t="s">
        <v>27</v>
      </c>
      <c r="K138" s="153">
        <v>1</v>
      </c>
      <c r="L138" s="151" t="s">
        <v>28</v>
      </c>
      <c r="M138" s="154" t="s">
        <v>27</v>
      </c>
      <c r="N138" s="153">
        <v>8</v>
      </c>
      <c r="O138" s="151" t="s">
        <v>29</v>
      </c>
      <c r="P138" s="155"/>
      <c r="Q138" s="156"/>
      <c r="R138" s="156"/>
      <c r="S138" s="157">
        <v>150000</v>
      </c>
      <c r="T138" s="158">
        <f>S138*(H138*K138*N138)</f>
        <v>2400000</v>
      </c>
      <c r="U138" s="203">
        <f t="shared" si="6"/>
        <v>2400000</v>
      </c>
      <c r="V138" s="187" t="s">
        <v>195</v>
      </c>
      <c r="W138" s="1" t="s">
        <v>196</v>
      </c>
    </row>
    <row r="139" spans="1:23" ht="57.65" hidden="1" customHeight="1" x14ac:dyDescent="0.35">
      <c r="A139" s="114"/>
      <c r="B139" s="63">
        <v>47</v>
      </c>
      <c r="C139" s="63" t="s">
        <v>260</v>
      </c>
      <c r="D139" s="204"/>
      <c r="E139" s="114"/>
      <c r="F139" s="114"/>
      <c r="G139" s="204"/>
      <c r="H139" s="204"/>
      <c r="I139" s="114"/>
      <c r="J139" s="204"/>
      <c r="K139" s="204"/>
      <c r="L139" s="204"/>
      <c r="M139" s="205"/>
      <c r="N139" s="204"/>
      <c r="O139" s="204"/>
      <c r="P139" s="205"/>
      <c r="Q139" s="114"/>
      <c r="R139" s="114"/>
      <c r="S139" s="206"/>
      <c r="T139" s="206"/>
      <c r="U139" s="41">
        <f t="shared" si="6"/>
        <v>0</v>
      </c>
    </row>
    <row r="140" spans="1:23" ht="53.5" hidden="1" customHeight="1" x14ac:dyDescent="0.35">
      <c r="A140" s="114"/>
      <c r="B140" s="63">
        <v>48</v>
      </c>
      <c r="C140" s="63" t="s">
        <v>261</v>
      </c>
      <c r="D140" s="204"/>
      <c r="E140" s="114"/>
      <c r="F140" s="114"/>
      <c r="G140" s="204"/>
      <c r="H140" s="204"/>
      <c r="I140" s="114"/>
      <c r="J140" s="204"/>
      <c r="K140" s="204"/>
      <c r="L140" s="204"/>
      <c r="M140" s="205"/>
      <c r="N140" s="204"/>
      <c r="O140" s="204"/>
      <c r="P140" s="205"/>
      <c r="Q140" s="114"/>
      <c r="R140" s="114"/>
      <c r="S140" s="206"/>
      <c r="T140" s="206"/>
      <c r="U140" s="41">
        <f t="shared" si="6"/>
        <v>0</v>
      </c>
    </row>
    <row r="141" spans="1:23" hidden="1" x14ac:dyDescent="0.35">
      <c r="A141" s="114"/>
      <c r="B141" s="63">
        <v>49</v>
      </c>
      <c r="C141" s="63" t="s">
        <v>262</v>
      </c>
      <c r="D141" s="204"/>
      <c r="E141" s="114"/>
      <c r="F141" s="114"/>
      <c r="G141" s="204"/>
      <c r="H141" s="204"/>
      <c r="I141" s="114"/>
      <c r="J141" s="204"/>
      <c r="K141" s="204"/>
      <c r="L141" s="204"/>
      <c r="M141" s="205"/>
      <c r="N141" s="204"/>
      <c r="O141" s="204"/>
      <c r="P141" s="205"/>
      <c r="Q141" s="114"/>
      <c r="R141" s="114"/>
      <c r="S141" s="206"/>
      <c r="T141" s="206"/>
      <c r="U141" s="41">
        <f t="shared" si="6"/>
        <v>0</v>
      </c>
    </row>
    <row r="142" spans="1:23" ht="37.5" hidden="1" customHeight="1" x14ac:dyDescent="0.35">
      <c r="A142" s="114"/>
      <c r="B142" s="63">
        <v>50</v>
      </c>
      <c r="C142" s="63" t="s">
        <v>263</v>
      </c>
      <c r="D142" s="204"/>
      <c r="E142" s="114"/>
      <c r="F142" s="114"/>
      <c r="G142" s="204"/>
      <c r="H142" s="204"/>
      <c r="I142" s="114"/>
      <c r="J142" s="204"/>
      <c r="K142" s="204"/>
      <c r="L142" s="204"/>
      <c r="M142" s="205"/>
      <c r="N142" s="204"/>
      <c r="O142" s="204"/>
      <c r="P142" s="205"/>
      <c r="Q142" s="114"/>
      <c r="R142" s="114"/>
      <c r="S142" s="206"/>
      <c r="T142" s="206"/>
      <c r="U142" s="41">
        <f t="shared" si="6"/>
        <v>0</v>
      </c>
    </row>
    <row r="143" spans="1:23" ht="58.5" hidden="1" customHeight="1" x14ac:dyDescent="0.35">
      <c r="A143" s="114"/>
      <c r="B143" s="63">
        <v>51</v>
      </c>
      <c r="C143" s="63" t="s">
        <v>264</v>
      </c>
      <c r="D143" s="204"/>
      <c r="E143" s="114"/>
      <c r="F143" s="114"/>
      <c r="G143" s="204"/>
      <c r="H143" s="204"/>
      <c r="I143" s="114"/>
      <c r="J143" s="204"/>
      <c r="K143" s="204"/>
      <c r="L143" s="204"/>
      <c r="M143" s="205"/>
      <c r="N143" s="204"/>
      <c r="O143" s="204"/>
      <c r="P143" s="205"/>
      <c r="Q143" s="114"/>
      <c r="R143" s="114"/>
      <c r="S143" s="206"/>
      <c r="T143" s="206"/>
      <c r="U143" s="41">
        <f t="shared" si="6"/>
        <v>0</v>
      </c>
    </row>
    <row r="144" spans="1:23" s="22" customFormat="1" ht="25.5" customHeight="1" x14ac:dyDescent="0.35">
      <c r="A144" s="16">
        <v>5</v>
      </c>
      <c r="B144" s="324" t="s">
        <v>265</v>
      </c>
      <c r="C144" s="325"/>
      <c r="D144" s="326"/>
      <c r="E144" s="215"/>
      <c r="F144" s="215"/>
      <c r="G144" s="216"/>
      <c r="H144" s="216"/>
      <c r="I144" s="215"/>
      <c r="J144" s="216"/>
      <c r="K144" s="216"/>
      <c r="L144" s="216"/>
      <c r="M144" s="217"/>
      <c r="N144" s="216"/>
      <c r="O144" s="216"/>
      <c r="P144" s="217"/>
      <c r="Q144" s="215"/>
      <c r="R144" s="215"/>
      <c r="S144" s="215"/>
      <c r="T144" s="215"/>
      <c r="U144" s="218">
        <f>U145</f>
        <v>20000000</v>
      </c>
      <c r="V144" s="303"/>
      <c r="W144" s="1"/>
    </row>
    <row r="145" spans="1:23" ht="31.5" customHeight="1" x14ac:dyDescent="0.35">
      <c r="A145" s="180"/>
      <c r="B145" s="51">
        <v>1</v>
      </c>
      <c r="C145" s="51" t="s">
        <v>266</v>
      </c>
      <c r="D145" s="184"/>
      <c r="E145" s="182"/>
      <c r="F145" s="182"/>
      <c r="G145" s="184"/>
      <c r="H145" s="184"/>
      <c r="I145" s="182"/>
      <c r="J145" s="184"/>
      <c r="K145" s="184"/>
      <c r="L145" s="184"/>
      <c r="M145" s="185"/>
      <c r="N145" s="184"/>
      <c r="O145" s="184"/>
      <c r="P145" s="185"/>
      <c r="Q145" s="182"/>
      <c r="R145" s="182"/>
      <c r="S145" s="186"/>
      <c r="T145" s="186"/>
      <c r="U145" s="32">
        <f>SUM(U146:U162)</f>
        <v>20000000</v>
      </c>
      <c r="V145" s="304"/>
      <c r="W145" s="198" t="s">
        <v>267</v>
      </c>
    </row>
    <row r="146" spans="1:23" ht="55.5" customHeight="1" x14ac:dyDescent="0.35">
      <c r="A146" s="114"/>
      <c r="B146" s="75" t="s">
        <v>93</v>
      </c>
      <c r="C146" s="73" t="s">
        <v>268</v>
      </c>
      <c r="D146" s="35" t="s">
        <v>32</v>
      </c>
      <c r="E146" s="36" t="s">
        <v>40</v>
      </c>
      <c r="F146" s="58" t="s">
        <v>120</v>
      </c>
      <c r="G146" s="112" t="s">
        <v>127</v>
      </c>
      <c r="H146" s="37">
        <v>4</v>
      </c>
      <c r="I146" s="112" t="s">
        <v>36</v>
      </c>
      <c r="J146" s="35" t="s">
        <v>27</v>
      </c>
      <c r="K146" s="37">
        <v>2</v>
      </c>
      <c r="L146" s="35" t="s">
        <v>121</v>
      </c>
      <c r="M146" s="44" t="s">
        <v>27</v>
      </c>
      <c r="N146" s="37">
        <v>1</v>
      </c>
      <c r="O146" s="113" t="s">
        <v>29</v>
      </c>
      <c r="P146" s="114"/>
      <c r="Q146" s="114"/>
      <c r="R146" s="114"/>
      <c r="S146" s="115">
        <v>150000</v>
      </c>
      <c r="T146" s="47">
        <f t="shared" ref="T146:T161" si="7">S146*(H146*K146*N146)</f>
        <v>1200000</v>
      </c>
      <c r="U146" s="41">
        <f>SUM(T146:T148)</f>
        <v>3340000</v>
      </c>
      <c r="V146" s="116" t="s">
        <v>344</v>
      </c>
      <c r="W146" s="198" t="s">
        <v>267</v>
      </c>
    </row>
    <row r="147" spans="1:23" ht="33.65" customHeight="1" x14ac:dyDescent="0.35">
      <c r="A147" s="114"/>
      <c r="B147" s="75"/>
      <c r="C147" s="73"/>
      <c r="D147" s="35" t="s">
        <v>23</v>
      </c>
      <c r="E147" s="36" t="s">
        <v>24</v>
      </c>
      <c r="F147" s="36" t="s">
        <v>153</v>
      </c>
      <c r="G147" s="35" t="s">
        <v>54</v>
      </c>
      <c r="H147" s="37">
        <v>25</v>
      </c>
      <c r="I147" s="35" t="s">
        <v>54</v>
      </c>
      <c r="J147" s="35" t="s">
        <v>27</v>
      </c>
      <c r="K147" s="37">
        <v>2</v>
      </c>
      <c r="L147" s="35" t="s">
        <v>121</v>
      </c>
      <c r="M147" s="44" t="s">
        <v>27</v>
      </c>
      <c r="N147" s="37">
        <v>1</v>
      </c>
      <c r="O147" s="113" t="s">
        <v>29</v>
      </c>
      <c r="P147" s="114"/>
      <c r="Q147" s="114"/>
      <c r="R147" s="114"/>
      <c r="S147" s="118">
        <v>28000</v>
      </c>
      <c r="T147" s="47">
        <f t="shared" si="7"/>
        <v>1400000</v>
      </c>
      <c r="U147" s="49"/>
      <c r="V147" s="305"/>
      <c r="W147" s="198"/>
    </row>
    <row r="148" spans="1:23" ht="25" customHeight="1" x14ac:dyDescent="0.35">
      <c r="A148" s="114"/>
      <c r="B148" s="75"/>
      <c r="C148" s="73"/>
      <c r="D148" s="35"/>
      <c r="E148" s="58"/>
      <c r="F148" s="58" t="s">
        <v>155</v>
      </c>
      <c r="G148" s="112" t="s">
        <v>26</v>
      </c>
      <c r="H148" s="37">
        <v>37</v>
      </c>
      <c r="I148" s="35" t="s">
        <v>54</v>
      </c>
      <c r="J148" s="35" t="s">
        <v>27</v>
      </c>
      <c r="K148" s="37">
        <v>2</v>
      </c>
      <c r="L148" s="35" t="s">
        <v>121</v>
      </c>
      <c r="M148" s="44"/>
      <c r="N148" s="37">
        <v>1</v>
      </c>
      <c r="O148" s="113" t="s">
        <v>29</v>
      </c>
      <c r="P148" s="114"/>
      <c r="Q148" s="114"/>
      <c r="R148" s="114"/>
      <c r="S148" s="115">
        <v>10000</v>
      </c>
      <c r="T148" s="47">
        <f t="shared" si="7"/>
        <v>740000</v>
      </c>
      <c r="U148" s="49"/>
      <c r="V148" s="305"/>
      <c r="W148" s="198"/>
    </row>
    <row r="149" spans="1:23" ht="50" x14ac:dyDescent="0.35">
      <c r="A149" s="114"/>
      <c r="B149" s="75" t="s">
        <v>38</v>
      </c>
      <c r="C149" s="73" t="s">
        <v>269</v>
      </c>
      <c r="D149" s="35" t="s">
        <v>32</v>
      </c>
      <c r="E149" s="36" t="s">
        <v>40</v>
      </c>
      <c r="F149" s="58" t="s">
        <v>120</v>
      </c>
      <c r="G149" s="112" t="s">
        <v>127</v>
      </c>
      <c r="H149" s="37">
        <v>2</v>
      </c>
      <c r="I149" s="112" t="s">
        <v>36</v>
      </c>
      <c r="J149" s="35" t="s">
        <v>27</v>
      </c>
      <c r="K149" s="37">
        <v>2</v>
      </c>
      <c r="L149" s="35" t="s">
        <v>121</v>
      </c>
      <c r="M149" s="44" t="s">
        <v>27</v>
      </c>
      <c r="N149" s="37">
        <v>2</v>
      </c>
      <c r="O149" s="113" t="s">
        <v>29</v>
      </c>
      <c r="P149" s="114"/>
      <c r="Q149" s="114"/>
      <c r="R149" s="114"/>
      <c r="S149" s="115">
        <v>150000</v>
      </c>
      <c r="T149" s="47">
        <f t="shared" si="7"/>
        <v>1200000</v>
      </c>
      <c r="U149" s="41">
        <f>SUM(T149)</f>
        <v>1200000</v>
      </c>
      <c r="V149" s="116" t="s">
        <v>129</v>
      </c>
      <c r="W149" s="198" t="s">
        <v>267</v>
      </c>
    </row>
    <row r="150" spans="1:23" ht="50" x14ac:dyDescent="0.35">
      <c r="A150" s="114"/>
      <c r="B150" s="75" t="s">
        <v>44</v>
      </c>
      <c r="C150" s="73" t="s">
        <v>270</v>
      </c>
      <c r="D150" s="35" t="s">
        <v>32</v>
      </c>
      <c r="E150" s="36" t="s">
        <v>40</v>
      </c>
      <c r="F150" s="58" t="s">
        <v>120</v>
      </c>
      <c r="G150" s="112" t="s">
        <v>127</v>
      </c>
      <c r="H150" s="37">
        <v>3</v>
      </c>
      <c r="I150" s="112" t="s">
        <v>36</v>
      </c>
      <c r="J150" s="35" t="s">
        <v>27</v>
      </c>
      <c r="K150" s="37">
        <v>2</v>
      </c>
      <c r="L150" s="35" t="s">
        <v>121</v>
      </c>
      <c r="M150" s="44" t="s">
        <v>27</v>
      </c>
      <c r="N150" s="37">
        <v>2</v>
      </c>
      <c r="O150" s="113" t="s">
        <v>29</v>
      </c>
      <c r="P150" s="114"/>
      <c r="Q150" s="114"/>
      <c r="R150" s="114"/>
      <c r="S150" s="115">
        <v>150000</v>
      </c>
      <c r="T150" s="47">
        <f t="shared" si="7"/>
        <v>1800000</v>
      </c>
      <c r="U150" s="41">
        <f>SUM(T150)</f>
        <v>1800000</v>
      </c>
      <c r="V150" s="116" t="s">
        <v>129</v>
      </c>
      <c r="W150" s="198" t="s">
        <v>267</v>
      </c>
    </row>
    <row r="151" spans="1:23" ht="50.5" customHeight="1" x14ac:dyDescent="0.35">
      <c r="A151" s="114"/>
      <c r="B151" s="75" t="s">
        <v>48</v>
      </c>
      <c r="C151" s="73" t="s">
        <v>271</v>
      </c>
      <c r="D151" s="35" t="s">
        <v>32</v>
      </c>
      <c r="E151" s="36" t="s">
        <v>40</v>
      </c>
      <c r="F151" s="58" t="s">
        <v>120</v>
      </c>
      <c r="G151" s="112" t="s">
        <v>127</v>
      </c>
      <c r="H151" s="37">
        <v>3</v>
      </c>
      <c r="I151" s="112" t="s">
        <v>36</v>
      </c>
      <c r="J151" s="35" t="s">
        <v>27</v>
      </c>
      <c r="K151" s="37">
        <v>2</v>
      </c>
      <c r="L151" s="35" t="s">
        <v>121</v>
      </c>
      <c r="M151" s="44" t="s">
        <v>27</v>
      </c>
      <c r="N151" s="37">
        <v>2</v>
      </c>
      <c r="O151" s="113" t="s">
        <v>29</v>
      </c>
      <c r="P151" s="114"/>
      <c r="Q151" s="114"/>
      <c r="R151" s="114"/>
      <c r="S151" s="115">
        <v>150000</v>
      </c>
      <c r="T151" s="47">
        <f t="shared" si="7"/>
        <v>1800000</v>
      </c>
      <c r="U151" s="41">
        <f>SUM(T151)</f>
        <v>1800000</v>
      </c>
      <c r="V151" s="116" t="s">
        <v>129</v>
      </c>
      <c r="W151" s="198" t="s">
        <v>267</v>
      </c>
    </row>
    <row r="152" spans="1:23" ht="53.5" customHeight="1" x14ac:dyDescent="0.35">
      <c r="A152" s="114"/>
      <c r="B152" s="75" t="s">
        <v>51</v>
      </c>
      <c r="C152" s="73" t="s">
        <v>272</v>
      </c>
      <c r="D152" s="35" t="s">
        <v>32</v>
      </c>
      <c r="E152" s="36" t="s">
        <v>40</v>
      </c>
      <c r="F152" s="58" t="s">
        <v>120</v>
      </c>
      <c r="G152" s="112" t="s">
        <v>127</v>
      </c>
      <c r="H152" s="37">
        <v>4</v>
      </c>
      <c r="I152" s="112" t="s">
        <v>36</v>
      </c>
      <c r="J152" s="35" t="s">
        <v>27</v>
      </c>
      <c r="K152" s="37">
        <v>2</v>
      </c>
      <c r="L152" s="35" t="s">
        <v>121</v>
      </c>
      <c r="M152" s="44" t="s">
        <v>27</v>
      </c>
      <c r="N152" s="37">
        <v>1</v>
      </c>
      <c r="O152" s="113" t="s">
        <v>29</v>
      </c>
      <c r="P152" s="114"/>
      <c r="Q152" s="114"/>
      <c r="R152" s="114"/>
      <c r="S152" s="115">
        <v>150000</v>
      </c>
      <c r="T152" s="47">
        <f t="shared" si="7"/>
        <v>1200000</v>
      </c>
      <c r="U152" s="41">
        <f>SUM(T152:T154)</f>
        <v>3480000</v>
      </c>
      <c r="V152" s="116" t="s">
        <v>129</v>
      </c>
      <c r="W152" s="198" t="s">
        <v>267</v>
      </c>
    </row>
    <row r="153" spans="1:23" ht="28" customHeight="1" x14ac:dyDescent="0.35">
      <c r="A153" s="114"/>
      <c r="B153" s="75"/>
      <c r="C153" s="73"/>
      <c r="D153" s="35" t="s">
        <v>23</v>
      </c>
      <c r="E153" s="36" t="s">
        <v>24</v>
      </c>
      <c r="F153" s="36" t="s">
        <v>153</v>
      </c>
      <c r="G153" s="35" t="s">
        <v>54</v>
      </c>
      <c r="H153" s="37">
        <v>30</v>
      </c>
      <c r="I153" s="35" t="s">
        <v>54</v>
      </c>
      <c r="J153" s="35" t="s">
        <v>27</v>
      </c>
      <c r="K153" s="37">
        <v>2</v>
      </c>
      <c r="L153" s="35" t="s">
        <v>121</v>
      </c>
      <c r="M153" s="44" t="s">
        <v>27</v>
      </c>
      <c r="N153" s="37">
        <v>1</v>
      </c>
      <c r="O153" s="113" t="s">
        <v>29</v>
      </c>
      <c r="P153" s="114"/>
      <c r="Q153" s="114"/>
      <c r="R153" s="114"/>
      <c r="S153" s="118">
        <v>28000</v>
      </c>
      <c r="T153" s="47">
        <f t="shared" si="7"/>
        <v>1680000</v>
      </c>
      <c r="U153" s="49"/>
      <c r="V153" s="305"/>
      <c r="W153" s="198"/>
    </row>
    <row r="154" spans="1:23" ht="28.5" customHeight="1" x14ac:dyDescent="0.35">
      <c r="A154" s="114"/>
      <c r="B154" s="75"/>
      <c r="C154" s="73"/>
      <c r="D154" s="35"/>
      <c r="E154" s="58"/>
      <c r="F154" s="58" t="s">
        <v>155</v>
      </c>
      <c r="G154" s="112" t="s">
        <v>26</v>
      </c>
      <c r="H154" s="37">
        <v>30</v>
      </c>
      <c r="I154" s="35" t="s">
        <v>54</v>
      </c>
      <c r="J154" s="35" t="s">
        <v>27</v>
      </c>
      <c r="K154" s="37">
        <v>2</v>
      </c>
      <c r="L154" s="35" t="s">
        <v>121</v>
      </c>
      <c r="M154" s="44"/>
      <c r="N154" s="37">
        <v>1</v>
      </c>
      <c r="O154" s="113" t="s">
        <v>29</v>
      </c>
      <c r="P154" s="114"/>
      <c r="Q154" s="114"/>
      <c r="R154" s="114"/>
      <c r="S154" s="115">
        <v>10000</v>
      </c>
      <c r="T154" s="47">
        <f t="shared" si="7"/>
        <v>600000</v>
      </c>
      <c r="U154" s="49"/>
      <c r="V154" s="305"/>
      <c r="W154" s="198"/>
    </row>
    <row r="155" spans="1:23" ht="50" x14ac:dyDescent="0.35">
      <c r="A155" s="114"/>
      <c r="B155" s="75" t="s">
        <v>55</v>
      </c>
      <c r="C155" s="73" t="s">
        <v>273</v>
      </c>
      <c r="D155" s="35" t="s">
        <v>32</v>
      </c>
      <c r="E155" s="36" t="s">
        <v>40</v>
      </c>
      <c r="F155" s="58" t="s">
        <v>120</v>
      </c>
      <c r="G155" s="112" t="s">
        <v>127</v>
      </c>
      <c r="H155" s="37">
        <v>4</v>
      </c>
      <c r="I155" s="112" t="s">
        <v>36</v>
      </c>
      <c r="J155" s="35" t="s">
        <v>27</v>
      </c>
      <c r="K155" s="37">
        <v>2</v>
      </c>
      <c r="L155" s="35" t="s">
        <v>121</v>
      </c>
      <c r="M155" s="44" t="s">
        <v>27</v>
      </c>
      <c r="N155" s="37">
        <v>2</v>
      </c>
      <c r="O155" s="113" t="s">
        <v>29</v>
      </c>
      <c r="P155" s="114"/>
      <c r="Q155" s="114"/>
      <c r="R155" s="114"/>
      <c r="S155" s="115">
        <v>150000</v>
      </c>
      <c r="T155" s="47">
        <f t="shared" si="7"/>
        <v>2400000</v>
      </c>
      <c r="U155" s="49">
        <f>SUM(T155:T159)</f>
        <v>6580000</v>
      </c>
      <c r="V155" s="116" t="s">
        <v>129</v>
      </c>
      <c r="W155" s="198" t="s">
        <v>267</v>
      </c>
    </row>
    <row r="156" spans="1:23" ht="36" customHeight="1" x14ac:dyDescent="0.35">
      <c r="A156" s="114"/>
      <c r="B156" s="219"/>
      <c r="C156" s="220"/>
      <c r="D156" s="35" t="s">
        <v>23</v>
      </c>
      <c r="E156" s="36" t="s">
        <v>24</v>
      </c>
      <c r="F156" s="36" t="s">
        <v>153</v>
      </c>
      <c r="G156" s="35" t="s">
        <v>54</v>
      </c>
      <c r="H156" s="37">
        <v>25</v>
      </c>
      <c r="I156" s="35" t="s">
        <v>54</v>
      </c>
      <c r="J156" s="35" t="s">
        <v>27</v>
      </c>
      <c r="K156" s="37">
        <v>2</v>
      </c>
      <c r="L156" s="35" t="s">
        <v>121</v>
      </c>
      <c r="M156" s="44" t="s">
        <v>27</v>
      </c>
      <c r="N156" s="37">
        <v>1</v>
      </c>
      <c r="O156" s="113" t="s">
        <v>29</v>
      </c>
      <c r="P156" s="114"/>
      <c r="Q156" s="114"/>
      <c r="R156" s="114"/>
      <c r="S156" s="118">
        <v>28000</v>
      </c>
      <c r="T156" s="47">
        <f t="shared" si="7"/>
        <v>1400000</v>
      </c>
      <c r="U156" s="49"/>
      <c r="V156" s="305"/>
      <c r="W156" s="198"/>
    </row>
    <row r="157" spans="1:23" ht="18.649999999999999" customHeight="1" x14ac:dyDescent="0.35">
      <c r="A157" s="114"/>
      <c r="B157" s="221"/>
      <c r="C157" s="222"/>
      <c r="D157" s="35"/>
      <c r="E157" s="58"/>
      <c r="F157" s="58" t="s">
        <v>155</v>
      </c>
      <c r="G157" s="112" t="s">
        <v>26</v>
      </c>
      <c r="H157" s="37">
        <v>25</v>
      </c>
      <c r="I157" s="35" t="s">
        <v>54</v>
      </c>
      <c r="J157" s="35" t="s">
        <v>27</v>
      </c>
      <c r="K157" s="37">
        <v>2</v>
      </c>
      <c r="L157" s="35" t="s">
        <v>121</v>
      </c>
      <c r="M157" s="44"/>
      <c r="N157" s="37">
        <v>1</v>
      </c>
      <c r="O157" s="113" t="s">
        <v>29</v>
      </c>
      <c r="P157" s="114"/>
      <c r="Q157" s="114"/>
      <c r="R157" s="114"/>
      <c r="S157" s="115">
        <v>10000</v>
      </c>
      <c r="T157" s="47">
        <f t="shared" si="7"/>
        <v>500000</v>
      </c>
      <c r="U157" s="49"/>
      <c r="V157" s="305"/>
      <c r="W157" s="198"/>
    </row>
    <row r="158" spans="1:23" ht="25" x14ac:dyDescent="0.35">
      <c r="A158" s="114"/>
      <c r="B158" s="221"/>
      <c r="C158" s="222"/>
      <c r="D158" s="35" t="s">
        <v>23</v>
      </c>
      <c r="E158" s="36" t="s">
        <v>24</v>
      </c>
      <c r="F158" s="36" t="s">
        <v>153</v>
      </c>
      <c r="G158" s="35" t="s">
        <v>54</v>
      </c>
      <c r="H158" s="37">
        <v>30</v>
      </c>
      <c r="I158" s="35" t="s">
        <v>54</v>
      </c>
      <c r="J158" s="35" t="s">
        <v>27</v>
      </c>
      <c r="K158" s="37">
        <v>2</v>
      </c>
      <c r="L158" s="35" t="s">
        <v>121</v>
      </c>
      <c r="M158" s="44" t="s">
        <v>27</v>
      </c>
      <c r="N158" s="37">
        <v>1</v>
      </c>
      <c r="O158" s="113" t="s">
        <v>29</v>
      </c>
      <c r="P158" s="114"/>
      <c r="Q158" s="114"/>
      <c r="R158" s="114"/>
      <c r="S158" s="118">
        <v>28000</v>
      </c>
      <c r="T158" s="47">
        <f t="shared" si="7"/>
        <v>1680000</v>
      </c>
      <c r="U158" s="49"/>
      <c r="V158" s="305"/>
      <c r="W158" s="198"/>
    </row>
    <row r="159" spans="1:23" x14ac:dyDescent="0.35">
      <c r="A159" s="114"/>
      <c r="B159" s="221"/>
      <c r="C159" s="222"/>
      <c r="D159" s="35"/>
      <c r="E159" s="58"/>
      <c r="F159" s="58" t="s">
        <v>155</v>
      </c>
      <c r="G159" s="112" t="s">
        <v>26</v>
      </c>
      <c r="H159" s="37">
        <v>30</v>
      </c>
      <c r="I159" s="35" t="s">
        <v>54</v>
      </c>
      <c r="J159" s="35" t="s">
        <v>27</v>
      </c>
      <c r="K159" s="37">
        <v>2</v>
      </c>
      <c r="L159" s="35" t="s">
        <v>121</v>
      </c>
      <c r="M159" s="44"/>
      <c r="N159" s="37">
        <v>1</v>
      </c>
      <c r="O159" s="113" t="s">
        <v>29</v>
      </c>
      <c r="P159" s="114"/>
      <c r="Q159" s="114"/>
      <c r="R159" s="114"/>
      <c r="S159" s="115">
        <v>10000</v>
      </c>
      <c r="T159" s="47">
        <f t="shared" si="7"/>
        <v>600000</v>
      </c>
      <c r="U159" s="49"/>
      <c r="V159" s="305"/>
      <c r="W159" s="198"/>
    </row>
    <row r="160" spans="1:23" ht="52" customHeight="1" x14ac:dyDescent="0.35">
      <c r="A160" s="114"/>
      <c r="B160" s="75" t="s">
        <v>84</v>
      </c>
      <c r="C160" s="73" t="s">
        <v>274</v>
      </c>
      <c r="D160" s="35" t="s">
        <v>32</v>
      </c>
      <c r="E160" s="36" t="s">
        <v>40</v>
      </c>
      <c r="F160" s="58" t="s">
        <v>120</v>
      </c>
      <c r="G160" s="112" t="s">
        <v>127</v>
      </c>
      <c r="H160" s="37">
        <v>3</v>
      </c>
      <c r="I160" s="112" t="s">
        <v>36</v>
      </c>
      <c r="J160" s="35" t="s">
        <v>27</v>
      </c>
      <c r="K160" s="37">
        <v>2</v>
      </c>
      <c r="L160" s="35" t="s">
        <v>121</v>
      </c>
      <c r="M160" s="44" t="s">
        <v>27</v>
      </c>
      <c r="N160" s="37">
        <v>1</v>
      </c>
      <c r="O160" s="113" t="s">
        <v>29</v>
      </c>
      <c r="P160" s="114"/>
      <c r="Q160" s="114"/>
      <c r="R160" s="114"/>
      <c r="S160" s="115">
        <v>150000</v>
      </c>
      <c r="T160" s="47">
        <f t="shared" si="7"/>
        <v>900000</v>
      </c>
      <c r="U160" s="41">
        <f>SUM(T160)</f>
        <v>900000</v>
      </c>
      <c r="V160" s="116" t="s">
        <v>129</v>
      </c>
      <c r="W160" s="198" t="s">
        <v>267</v>
      </c>
    </row>
    <row r="161" spans="1:23" ht="52" customHeight="1" x14ac:dyDescent="0.35">
      <c r="A161" s="114"/>
      <c r="B161" s="75" t="s">
        <v>88</v>
      </c>
      <c r="C161" s="73" t="s">
        <v>275</v>
      </c>
      <c r="D161" s="35" t="s">
        <v>32</v>
      </c>
      <c r="E161" s="36" t="s">
        <v>40</v>
      </c>
      <c r="F161" s="223" t="s">
        <v>120</v>
      </c>
      <c r="G161" s="224" t="s">
        <v>127</v>
      </c>
      <c r="H161" s="225">
        <v>3</v>
      </c>
      <c r="I161" s="224" t="s">
        <v>36</v>
      </c>
      <c r="J161" s="224" t="s">
        <v>27</v>
      </c>
      <c r="K161" s="225">
        <v>2</v>
      </c>
      <c r="L161" s="224" t="s">
        <v>46</v>
      </c>
      <c r="M161" s="132" t="s">
        <v>27</v>
      </c>
      <c r="N161" s="225">
        <v>1</v>
      </c>
      <c r="O161" s="226" t="s">
        <v>29</v>
      </c>
      <c r="P161" s="114"/>
      <c r="Q161" s="114"/>
      <c r="R161" s="114"/>
      <c r="S161" s="117">
        <v>150000</v>
      </c>
      <c r="T161" s="47">
        <f t="shared" si="7"/>
        <v>900000</v>
      </c>
      <c r="U161" s="41">
        <f>SUM(T161)</f>
        <v>900000</v>
      </c>
      <c r="V161" s="116" t="s">
        <v>129</v>
      </c>
      <c r="W161" s="198" t="s">
        <v>267</v>
      </c>
    </row>
    <row r="162" spans="1:23" ht="27.65" customHeight="1" x14ac:dyDescent="0.35">
      <c r="A162" s="119">
        <v>6</v>
      </c>
      <c r="B162" s="332" t="s">
        <v>276</v>
      </c>
      <c r="C162" s="333"/>
      <c r="D162" s="334"/>
      <c r="E162" s="227"/>
      <c r="F162" s="227"/>
      <c r="G162" s="228"/>
      <c r="H162" s="228"/>
      <c r="I162" s="227"/>
      <c r="J162" s="228"/>
      <c r="K162" s="228"/>
      <c r="L162" s="228"/>
      <c r="M162" s="229"/>
      <c r="N162" s="228"/>
      <c r="O162" s="228"/>
      <c r="P162" s="229"/>
      <c r="Q162" s="227"/>
      <c r="R162" s="227"/>
      <c r="S162" s="230"/>
      <c r="T162" s="230"/>
      <c r="U162" s="231">
        <f>SUM(T162)</f>
        <v>0</v>
      </c>
      <c r="V162" s="306"/>
      <c r="W162" s="198"/>
    </row>
    <row r="163" spans="1:23" ht="56.15" customHeight="1" x14ac:dyDescent="0.35">
      <c r="A163" s="114"/>
      <c r="B163" s="63">
        <v>1</v>
      </c>
      <c r="C163" s="63" t="s">
        <v>276</v>
      </c>
      <c r="D163" s="204"/>
      <c r="E163" s="114"/>
      <c r="F163" s="114"/>
      <c r="G163" s="204"/>
      <c r="H163" s="204"/>
      <c r="I163" s="114"/>
      <c r="J163" s="204"/>
      <c r="K163" s="204"/>
      <c r="L163" s="204"/>
      <c r="M163" s="205"/>
      <c r="N163" s="204"/>
      <c r="O163" s="204"/>
      <c r="P163" s="205"/>
      <c r="Q163" s="114"/>
      <c r="R163" s="114"/>
      <c r="S163" s="206"/>
      <c r="T163" s="206"/>
      <c r="U163" s="41"/>
    </row>
    <row r="164" spans="1:23" ht="30.75" customHeight="1" x14ac:dyDescent="0.35">
      <c r="A164" s="119">
        <v>7</v>
      </c>
      <c r="B164" s="332" t="s">
        <v>277</v>
      </c>
      <c r="C164" s="333"/>
      <c r="D164" s="334"/>
      <c r="E164" s="232"/>
      <c r="F164" s="232"/>
      <c r="G164" s="233"/>
      <c r="H164" s="233"/>
      <c r="I164" s="232"/>
      <c r="J164" s="233"/>
      <c r="K164" s="233"/>
      <c r="L164" s="233"/>
      <c r="M164" s="234"/>
      <c r="N164" s="233"/>
      <c r="O164" s="233"/>
      <c r="P164" s="234"/>
      <c r="Q164" s="232"/>
      <c r="R164" s="232"/>
      <c r="S164" s="215"/>
      <c r="T164" s="215"/>
      <c r="U164" s="218">
        <f>U165</f>
        <v>66000000</v>
      </c>
      <c r="V164" s="303"/>
    </row>
    <row r="165" spans="1:23" ht="42" customHeight="1" x14ac:dyDescent="0.35">
      <c r="A165" s="182"/>
      <c r="B165" s="51">
        <v>1</v>
      </c>
      <c r="C165" s="51" t="s">
        <v>277</v>
      </c>
      <c r="D165" s="235"/>
      <c r="E165" s="236"/>
      <c r="F165" s="182"/>
      <c r="G165" s="184"/>
      <c r="H165" s="184"/>
      <c r="I165" s="182"/>
      <c r="J165" s="184"/>
      <c r="K165" s="184"/>
      <c r="L165" s="184"/>
      <c r="M165" s="185"/>
      <c r="N165" s="184"/>
      <c r="O165" s="184"/>
      <c r="P165" s="185"/>
      <c r="Q165" s="182"/>
      <c r="R165" s="182"/>
      <c r="S165" s="186"/>
      <c r="T165" s="186"/>
      <c r="U165" s="203">
        <f>SUM(U166:U168)</f>
        <v>66000000</v>
      </c>
      <c r="V165" s="307"/>
    </row>
    <row r="166" spans="1:23" ht="42" customHeight="1" x14ac:dyDescent="0.35">
      <c r="A166" s="114"/>
      <c r="B166" s="237"/>
      <c r="C166" s="238" t="s">
        <v>278</v>
      </c>
      <c r="D166" s="239" t="s">
        <v>279</v>
      </c>
      <c r="E166" s="240" t="s">
        <v>280</v>
      </c>
      <c r="F166" s="114" t="s">
        <v>281</v>
      </c>
      <c r="G166" s="204" t="s">
        <v>282</v>
      </c>
      <c r="H166" s="225">
        <v>1</v>
      </c>
      <c r="I166" s="224" t="s">
        <v>36</v>
      </c>
      <c r="J166" s="224" t="s">
        <v>27</v>
      </c>
      <c r="K166" s="225">
        <v>12</v>
      </c>
      <c r="L166" s="224" t="s">
        <v>206</v>
      </c>
      <c r="M166" s="132"/>
      <c r="N166" s="225"/>
      <c r="O166" s="226"/>
      <c r="P166" s="114"/>
      <c r="Q166" s="114"/>
      <c r="R166" s="114"/>
      <c r="S166" s="117">
        <v>2000000</v>
      </c>
      <c r="T166" s="47">
        <f>H166*K166*S166</f>
        <v>24000000</v>
      </c>
      <c r="U166" s="41">
        <f>SUM(T166)</f>
        <v>24000000</v>
      </c>
      <c r="V166" s="335" t="s">
        <v>357</v>
      </c>
      <c r="W166" s="1" t="s">
        <v>283</v>
      </c>
    </row>
    <row r="167" spans="1:23" ht="30" customHeight="1" x14ac:dyDescent="0.35">
      <c r="A167" s="114"/>
      <c r="B167" s="237"/>
      <c r="C167" s="238" t="s">
        <v>284</v>
      </c>
      <c r="D167" s="239" t="s">
        <v>279</v>
      </c>
      <c r="E167" s="240" t="s">
        <v>280</v>
      </c>
      <c r="F167" s="114" t="s">
        <v>281</v>
      </c>
      <c r="G167" s="204" t="s">
        <v>282</v>
      </c>
      <c r="H167" s="225">
        <v>1</v>
      </c>
      <c r="I167" s="224" t="s">
        <v>36</v>
      </c>
      <c r="J167" s="224" t="s">
        <v>27</v>
      </c>
      <c r="K167" s="225">
        <v>12</v>
      </c>
      <c r="L167" s="224" t="s">
        <v>206</v>
      </c>
      <c r="M167" s="132"/>
      <c r="N167" s="225"/>
      <c r="O167" s="226"/>
      <c r="P167" s="114"/>
      <c r="Q167" s="114"/>
      <c r="R167" s="114"/>
      <c r="S167" s="117">
        <v>1500000</v>
      </c>
      <c r="T167" s="47">
        <f>H167*K167*S167</f>
        <v>18000000</v>
      </c>
      <c r="U167" s="41">
        <f>SUM(T167)</f>
        <v>18000000</v>
      </c>
      <c r="V167" s="335"/>
      <c r="W167" s="1" t="s">
        <v>283</v>
      </c>
    </row>
    <row r="168" spans="1:23" ht="31.5" customHeight="1" x14ac:dyDescent="0.35">
      <c r="A168" s="114"/>
      <c r="B168" s="237"/>
      <c r="C168" s="63" t="s">
        <v>285</v>
      </c>
      <c r="D168" s="239" t="s">
        <v>279</v>
      </c>
      <c r="E168" s="240" t="s">
        <v>280</v>
      </c>
      <c r="F168" s="114" t="s">
        <v>281</v>
      </c>
      <c r="G168" s="204" t="s">
        <v>282</v>
      </c>
      <c r="H168" s="225">
        <v>1</v>
      </c>
      <c r="I168" s="224" t="s">
        <v>36</v>
      </c>
      <c r="J168" s="224" t="s">
        <v>27</v>
      </c>
      <c r="K168" s="225">
        <v>12</v>
      </c>
      <c r="L168" s="224" t="s">
        <v>206</v>
      </c>
      <c r="M168" s="132"/>
      <c r="N168" s="225"/>
      <c r="O168" s="226"/>
      <c r="P168" s="114"/>
      <c r="Q168" s="114"/>
      <c r="R168" s="114"/>
      <c r="S168" s="117">
        <v>2000000</v>
      </c>
      <c r="T168" s="47">
        <f>H168*K168*S168</f>
        <v>24000000</v>
      </c>
      <c r="U168" s="41">
        <f>SUM(T168)</f>
        <v>24000000</v>
      </c>
      <c r="V168" s="335"/>
      <c r="W168" s="1" t="s">
        <v>283</v>
      </c>
    </row>
    <row r="169" spans="1:23" s="22" customFormat="1" ht="25.5" customHeight="1" x14ac:dyDescent="0.35">
      <c r="A169" s="16">
        <v>8</v>
      </c>
      <c r="B169" s="318" t="s">
        <v>286</v>
      </c>
      <c r="C169" s="319"/>
      <c r="D169" s="319"/>
      <c r="E169" s="319"/>
      <c r="F169" s="320"/>
      <c r="G169" s="216"/>
      <c r="H169" s="216"/>
      <c r="I169" s="215"/>
      <c r="J169" s="216"/>
      <c r="K169" s="216"/>
      <c r="L169" s="216"/>
      <c r="M169" s="217"/>
      <c r="N169" s="216"/>
      <c r="O169" s="216"/>
      <c r="P169" s="217"/>
      <c r="Q169" s="215"/>
      <c r="R169" s="215"/>
      <c r="S169" s="215"/>
      <c r="T169" s="241"/>
      <c r="U169" s="218">
        <f>SUM(U170:U171)</f>
        <v>15750000</v>
      </c>
      <c r="V169" s="303"/>
      <c r="W169" s="1"/>
    </row>
    <row r="170" spans="1:23" ht="78.5" customHeight="1" x14ac:dyDescent="0.35">
      <c r="A170" s="182"/>
      <c r="B170" s="127">
        <v>1</v>
      </c>
      <c r="C170" s="51" t="s">
        <v>287</v>
      </c>
      <c r="D170" s="151" t="s">
        <v>32</v>
      </c>
      <c r="E170" s="152" t="s">
        <v>40</v>
      </c>
      <c r="F170" s="152" t="s">
        <v>41</v>
      </c>
      <c r="G170" s="151" t="s">
        <v>35</v>
      </c>
      <c r="H170" s="153">
        <v>3</v>
      </c>
      <c r="I170" s="152" t="s">
        <v>36</v>
      </c>
      <c r="J170" s="151" t="s">
        <v>27</v>
      </c>
      <c r="K170" s="153">
        <v>7</v>
      </c>
      <c r="L170" s="151" t="s">
        <v>46</v>
      </c>
      <c r="M170" s="154" t="s">
        <v>27</v>
      </c>
      <c r="N170" s="153">
        <v>2</v>
      </c>
      <c r="O170" s="151" t="s">
        <v>29</v>
      </c>
      <c r="P170" s="155"/>
      <c r="Q170" s="156"/>
      <c r="R170" s="156"/>
      <c r="S170" s="157">
        <v>150000</v>
      </c>
      <c r="T170" s="158">
        <f>S170*H170*K170*N170</f>
        <v>6300000</v>
      </c>
      <c r="U170" s="203">
        <f>SUM(T170)</f>
        <v>6300000</v>
      </c>
      <c r="V170" s="308" t="s">
        <v>345</v>
      </c>
      <c r="W170" s="1" t="s">
        <v>288</v>
      </c>
    </row>
    <row r="171" spans="1:23" ht="78.5" customHeight="1" x14ac:dyDescent="0.35">
      <c r="A171" s="182"/>
      <c r="B171" s="127">
        <v>2</v>
      </c>
      <c r="C171" s="51" t="s">
        <v>289</v>
      </c>
      <c r="D171" s="151" t="s">
        <v>32</v>
      </c>
      <c r="E171" s="152" t="s">
        <v>40</v>
      </c>
      <c r="F171" s="152" t="s">
        <v>41</v>
      </c>
      <c r="G171" s="151" t="s">
        <v>35</v>
      </c>
      <c r="H171" s="153">
        <v>3</v>
      </c>
      <c r="I171" s="152" t="s">
        <v>36</v>
      </c>
      <c r="J171" s="151" t="s">
        <v>27</v>
      </c>
      <c r="K171" s="153">
        <v>7</v>
      </c>
      <c r="L171" s="151" t="s">
        <v>46</v>
      </c>
      <c r="M171" s="154" t="s">
        <v>27</v>
      </c>
      <c r="N171" s="153">
        <v>3</v>
      </c>
      <c r="O171" s="151" t="s">
        <v>29</v>
      </c>
      <c r="P171" s="155"/>
      <c r="Q171" s="156"/>
      <c r="R171" s="156"/>
      <c r="S171" s="157">
        <v>150000</v>
      </c>
      <c r="T171" s="158">
        <f>S171*(H171*K171*N171)</f>
        <v>9450000</v>
      </c>
      <c r="U171" s="203">
        <f>SUM(T171)</f>
        <v>9450000</v>
      </c>
      <c r="V171" s="308" t="s">
        <v>345</v>
      </c>
      <c r="W171" s="1" t="s">
        <v>288</v>
      </c>
    </row>
    <row r="172" spans="1:23" s="22" customFormat="1" ht="27.75" customHeight="1" x14ac:dyDescent="0.35">
      <c r="A172" s="16">
        <v>9</v>
      </c>
      <c r="B172" s="321" t="s">
        <v>290</v>
      </c>
      <c r="C172" s="322"/>
      <c r="D172" s="323"/>
      <c r="E172" s="215"/>
      <c r="F172" s="215"/>
      <c r="G172" s="216"/>
      <c r="H172" s="216"/>
      <c r="I172" s="215"/>
      <c r="J172" s="216"/>
      <c r="K172" s="216"/>
      <c r="L172" s="216"/>
      <c r="M172" s="217"/>
      <c r="N172" s="216"/>
      <c r="O172" s="216"/>
      <c r="P172" s="217"/>
      <c r="Q172" s="215"/>
      <c r="R172" s="215"/>
      <c r="S172" s="215"/>
      <c r="T172" s="215"/>
      <c r="U172" s="218">
        <f>U173</f>
        <v>64056000</v>
      </c>
      <c r="V172" s="303"/>
      <c r="W172" s="1"/>
    </row>
    <row r="173" spans="1:23" ht="69" customHeight="1" x14ac:dyDescent="0.35">
      <c r="A173" s="180"/>
      <c r="B173" s="51">
        <v>1</v>
      </c>
      <c r="C173" s="51" t="s">
        <v>291</v>
      </c>
      <c r="D173" s="151" t="s">
        <v>23</v>
      </c>
      <c r="E173" s="152" t="s">
        <v>24</v>
      </c>
      <c r="F173" s="152" t="s">
        <v>292</v>
      </c>
      <c r="G173" s="151" t="s">
        <v>26</v>
      </c>
      <c r="H173" s="153">
        <v>61</v>
      </c>
      <c r="I173" s="152" t="s">
        <v>26</v>
      </c>
      <c r="J173" s="151" t="s">
        <v>27</v>
      </c>
      <c r="K173" s="153">
        <v>1</v>
      </c>
      <c r="L173" s="151" t="s">
        <v>28</v>
      </c>
      <c r="M173" s="152" t="s">
        <v>27</v>
      </c>
      <c r="N173" s="153">
        <v>12</v>
      </c>
      <c r="O173" s="151" t="s">
        <v>29</v>
      </c>
      <c r="P173" s="152"/>
      <c r="Q173" s="156"/>
      <c r="R173" s="156"/>
      <c r="S173" s="157">
        <v>38000</v>
      </c>
      <c r="T173" s="158">
        <f>S173*H173*K173*N173</f>
        <v>27816000</v>
      </c>
      <c r="U173" s="203">
        <f>SUM(T173:T177)</f>
        <v>64056000</v>
      </c>
      <c r="V173" s="309" t="s">
        <v>346</v>
      </c>
      <c r="W173" s="1" t="s">
        <v>293</v>
      </c>
    </row>
    <row r="174" spans="1:23" ht="45" customHeight="1" x14ac:dyDescent="0.35">
      <c r="A174" s="114"/>
      <c r="B174" s="63"/>
      <c r="C174" s="63"/>
      <c r="D174" s="35" t="s">
        <v>23</v>
      </c>
      <c r="E174" s="36" t="s">
        <v>24</v>
      </c>
      <c r="F174" s="36" t="s">
        <v>294</v>
      </c>
      <c r="G174" s="35" t="s">
        <v>26</v>
      </c>
      <c r="H174" s="37">
        <v>65</v>
      </c>
      <c r="I174" s="36" t="s">
        <v>138</v>
      </c>
      <c r="J174" s="35" t="s">
        <v>27</v>
      </c>
      <c r="K174" s="37">
        <v>1</v>
      </c>
      <c r="L174" s="35" t="s">
        <v>28</v>
      </c>
      <c r="M174" s="36" t="s">
        <v>27</v>
      </c>
      <c r="N174" s="37">
        <v>4</v>
      </c>
      <c r="O174" s="35" t="s">
        <v>29</v>
      </c>
      <c r="P174" s="36"/>
      <c r="Q174" s="38"/>
      <c r="R174" s="38"/>
      <c r="S174" s="39">
        <v>28000</v>
      </c>
      <c r="T174" s="47">
        <f>S174*H174*K174*N174</f>
        <v>7280000</v>
      </c>
      <c r="U174" s="41"/>
      <c r="V174" s="310"/>
    </row>
    <row r="175" spans="1:23" ht="45" customHeight="1" x14ac:dyDescent="0.35">
      <c r="A175" s="114"/>
      <c r="B175" s="63"/>
      <c r="C175" s="63"/>
      <c r="D175" s="35" t="s">
        <v>23</v>
      </c>
      <c r="E175" s="36" t="s">
        <v>24</v>
      </c>
      <c r="F175" s="36" t="s">
        <v>294</v>
      </c>
      <c r="G175" s="35" t="s">
        <v>26</v>
      </c>
      <c r="H175" s="37">
        <v>64</v>
      </c>
      <c r="I175" s="36" t="s">
        <v>139</v>
      </c>
      <c r="J175" s="35" t="s">
        <v>27</v>
      </c>
      <c r="K175" s="37">
        <v>1</v>
      </c>
      <c r="L175" s="35" t="s">
        <v>28</v>
      </c>
      <c r="M175" s="36" t="s">
        <v>27</v>
      </c>
      <c r="N175" s="37">
        <v>4</v>
      </c>
      <c r="O175" s="35" t="s">
        <v>29</v>
      </c>
      <c r="P175" s="36"/>
      <c r="Q175" s="38"/>
      <c r="R175" s="38"/>
      <c r="S175" s="39">
        <v>10000</v>
      </c>
      <c r="T175" s="47">
        <f>S175*H175*K175*N175</f>
        <v>2560000</v>
      </c>
      <c r="U175" s="41"/>
      <c r="V175" s="310"/>
    </row>
    <row r="176" spans="1:23" ht="61" customHeight="1" x14ac:dyDescent="0.35">
      <c r="A176" s="114"/>
      <c r="B176" s="63"/>
      <c r="C176" s="63"/>
      <c r="D176" s="35" t="s">
        <v>32</v>
      </c>
      <c r="E176" s="36" t="s">
        <v>40</v>
      </c>
      <c r="F176" s="36" t="s">
        <v>295</v>
      </c>
      <c r="G176" s="35" t="s">
        <v>35</v>
      </c>
      <c r="H176" s="37">
        <v>14</v>
      </c>
      <c r="I176" s="36" t="s">
        <v>36</v>
      </c>
      <c r="J176" s="35" t="s">
        <v>27</v>
      </c>
      <c r="K176" s="37">
        <v>1</v>
      </c>
      <c r="L176" s="35" t="s">
        <v>296</v>
      </c>
      <c r="M176" s="44" t="s">
        <v>27</v>
      </c>
      <c r="N176" s="37">
        <v>4</v>
      </c>
      <c r="O176" s="35" t="s">
        <v>29</v>
      </c>
      <c r="P176" s="45"/>
      <c r="Q176" s="38"/>
      <c r="R176" s="38"/>
      <c r="S176" s="39">
        <v>150000</v>
      </c>
      <c r="T176" s="47">
        <f>S176*H176*K176*N176</f>
        <v>8400000</v>
      </c>
      <c r="U176" s="41"/>
      <c r="V176" s="310"/>
    </row>
    <row r="177" spans="1:23" ht="23.25" customHeight="1" x14ac:dyDescent="0.35">
      <c r="A177" s="114"/>
      <c r="B177" s="63"/>
      <c r="C177" s="63"/>
      <c r="D177" s="242" t="s">
        <v>297</v>
      </c>
      <c r="E177" s="243" t="s">
        <v>298</v>
      </c>
      <c r="F177" s="243" t="s">
        <v>299</v>
      </c>
      <c r="G177" s="242" t="s">
        <v>300</v>
      </c>
      <c r="H177" s="242">
        <v>1</v>
      </c>
      <c r="I177" s="219" t="s">
        <v>301</v>
      </c>
      <c r="J177" s="219" t="s">
        <v>27</v>
      </c>
      <c r="K177" s="244">
        <v>12</v>
      </c>
      <c r="L177" s="219" t="s">
        <v>206</v>
      </c>
      <c r="M177" s="245"/>
      <c r="N177" s="244"/>
      <c r="O177" s="246"/>
      <c r="P177" s="247"/>
      <c r="Q177" s="247"/>
      <c r="R177" s="247"/>
      <c r="S177" s="248">
        <v>1500000</v>
      </c>
      <c r="T177" s="105">
        <f>H177*K177*S177</f>
        <v>18000000</v>
      </c>
      <c r="U177" s="199"/>
      <c r="V177" s="310"/>
    </row>
    <row r="178" spans="1:23" s="22" customFormat="1" ht="29.5" customHeight="1" x14ac:dyDescent="0.35">
      <c r="A178" s="249">
        <v>10</v>
      </c>
      <c r="B178" s="324" t="s">
        <v>302</v>
      </c>
      <c r="C178" s="325"/>
      <c r="D178" s="326"/>
      <c r="E178" s="215"/>
      <c r="F178" s="215"/>
      <c r="G178" s="215"/>
      <c r="H178" s="215"/>
      <c r="I178" s="215"/>
      <c r="J178" s="216"/>
      <c r="K178" s="216"/>
      <c r="L178" s="216"/>
      <c r="M178" s="215"/>
      <c r="N178" s="216"/>
      <c r="O178" s="216"/>
      <c r="P178" s="215"/>
      <c r="Q178" s="215"/>
      <c r="R178" s="215"/>
      <c r="S178" s="215"/>
      <c r="T178" s="215"/>
      <c r="U178" s="218">
        <f>SUM(U179)</f>
        <v>2700000</v>
      </c>
      <c r="V178" s="303"/>
      <c r="W178" s="1"/>
    </row>
    <row r="179" spans="1:23" ht="50" x14ac:dyDescent="0.35">
      <c r="A179" s="180"/>
      <c r="B179" s="51">
        <v>1</v>
      </c>
      <c r="C179" s="51" t="s">
        <v>303</v>
      </c>
      <c r="D179" s="151" t="s">
        <v>32</v>
      </c>
      <c r="E179" s="152" t="s">
        <v>33</v>
      </c>
      <c r="F179" s="152" t="s">
        <v>304</v>
      </c>
      <c r="G179" s="151" t="s">
        <v>35</v>
      </c>
      <c r="H179" s="153">
        <v>3</v>
      </c>
      <c r="I179" s="152" t="s">
        <v>182</v>
      </c>
      <c r="J179" s="151" t="s">
        <v>27</v>
      </c>
      <c r="K179" s="153">
        <v>6</v>
      </c>
      <c r="L179" s="151" t="s">
        <v>183</v>
      </c>
      <c r="M179" s="154" t="s">
        <v>27</v>
      </c>
      <c r="N179" s="153">
        <v>1</v>
      </c>
      <c r="O179" s="151" t="s">
        <v>184</v>
      </c>
      <c r="P179" s="155"/>
      <c r="Q179" s="156"/>
      <c r="R179" s="156"/>
      <c r="S179" s="157">
        <v>150000</v>
      </c>
      <c r="T179" s="250">
        <f>S179*(H179*K179*N179)</f>
        <v>2700000</v>
      </c>
      <c r="U179" s="203">
        <f>SUM(T179)</f>
        <v>2700000</v>
      </c>
      <c r="V179" s="362" t="s">
        <v>356</v>
      </c>
    </row>
    <row r="180" spans="1:23" s="15" customFormat="1" ht="26.5" customHeight="1" x14ac:dyDescent="0.35">
      <c r="A180" s="327" t="s">
        <v>305</v>
      </c>
      <c r="B180" s="327"/>
      <c r="C180" s="328"/>
      <c r="D180" s="251"/>
      <c r="E180" s="252"/>
      <c r="F180" s="252"/>
      <c r="G180" s="251"/>
      <c r="H180" s="251"/>
      <c r="I180" s="252"/>
      <c r="J180" s="251"/>
      <c r="K180" s="251"/>
      <c r="L180" s="251"/>
      <c r="M180" s="253"/>
      <c r="N180" s="251"/>
      <c r="O180" s="251"/>
      <c r="P180" s="253"/>
      <c r="Q180" s="252"/>
      <c r="R180" s="252"/>
      <c r="S180" s="252"/>
      <c r="T180" s="252"/>
      <c r="U180" s="254">
        <f>SUM(U182:U192)</f>
        <v>63325000</v>
      </c>
      <c r="V180" s="311"/>
      <c r="W180" s="1"/>
    </row>
    <row r="181" spans="1:23" s="22" customFormat="1" ht="34.5" customHeight="1" x14ac:dyDescent="0.35">
      <c r="A181" s="16">
        <v>1</v>
      </c>
      <c r="B181" s="324" t="s">
        <v>306</v>
      </c>
      <c r="C181" s="325"/>
      <c r="D181" s="326"/>
      <c r="E181" s="230"/>
      <c r="F181" s="230"/>
      <c r="G181" s="255"/>
      <c r="H181" s="255"/>
      <c r="I181" s="230"/>
      <c r="J181" s="255"/>
      <c r="K181" s="255"/>
      <c r="L181" s="255"/>
      <c r="M181" s="256"/>
      <c r="N181" s="255"/>
      <c r="O181" s="255"/>
      <c r="P181" s="256"/>
      <c r="Q181" s="230"/>
      <c r="R181" s="230"/>
      <c r="S181" s="230"/>
      <c r="T181" s="230"/>
      <c r="U181" s="231">
        <f>SUM(U182:U192)</f>
        <v>63325000</v>
      </c>
      <c r="V181" s="306"/>
      <c r="W181" s="1"/>
    </row>
    <row r="182" spans="1:23" ht="50" x14ac:dyDescent="0.35">
      <c r="A182" s="182"/>
      <c r="B182" s="257" t="s">
        <v>21</v>
      </c>
      <c r="C182" s="258" t="s">
        <v>307</v>
      </c>
      <c r="D182" s="151" t="s">
        <v>32</v>
      </c>
      <c r="E182" s="152" t="s">
        <v>33</v>
      </c>
      <c r="F182" s="152" t="s">
        <v>308</v>
      </c>
      <c r="G182" s="151" t="s">
        <v>35</v>
      </c>
      <c r="H182" s="153">
        <v>3</v>
      </c>
      <c r="I182" s="152" t="s">
        <v>182</v>
      </c>
      <c r="J182" s="151" t="s">
        <v>27</v>
      </c>
      <c r="K182" s="153">
        <v>1</v>
      </c>
      <c r="L182" s="151" t="s">
        <v>28</v>
      </c>
      <c r="M182" s="154" t="s">
        <v>27</v>
      </c>
      <c r="N182" s="153">
        <v>10</v>
      </c>
      <c r="O182" s="151" t="s">
        <v>184</v>
      </c>
      <c r="P182" s="155"/>
      <c r="Q182" s="156"/>
      <c r="R182" s="156"/>
      <c r="S182" s="157">
        <v>150000</v>
      </c>
      <c r="T182" s="158">
        <f>S182*(H182*K182*N182)</f>
        <v>4500000</v>
      </c>
      <c r="U182" s="203">
        <f>SUM(T182:T186)</f>
        <v>37225000</v>
      </c>
      <c r="V182" s="315" t="s">
        <v>349</v>
      </c>
      <c r="W182" s="1" t="s">
        <v>309</v>
      </c>
    </row>
    <row r="183" spans="1:23" ht="50" x14ac:dyDescent="0.35">
      <c r="A183" s="247"/>
      <c r="B183" s="93"/>
      <c r="C183" s="259"/>
      <c r="D183" s="75" t="s">
        <v>32</v>
      </c>
      <c r="E183" s="73" t="s">
        <v>33</v>
      </c>
      <c r="F183" s="73" t="s">
        <v>310</v>
      </c>
      <c r="G183" s="75" t="s">
        <v>35</v>
      </c>
      <c r="H183" s="72">
        <v>3</v>
      </c>
      <c r="I183" s="73" t="s">
        <v>182</v>
      </c>
      <c r="J183" s="75" t="s">
        <v>27</v>
      </c>
      <c r="K183" s="72">
        <v>7</v>
      </c>
      <c r="L183" s="75" t="s">
        <v>28</v>
      </c>
      <c r="M183" s="74" t="s">
        <v>27</v>
      </c>
      <c r="N183" s="72">
        <v>5</v>
      </c>
      <c r="O183" s="75" t="s">
        <v>184</v>
      </c>
      <c r="P183" s="260"/>
      <c r="Q183" s="104"/>
      <c r="R183" s="104"/>
      <c r="S183" s="77">
        <v>150000</v>
      </c>
      <c r="T183" s="105">
        <f>S183*(H183*K183*N183)</f>
        <v>15750000</v>
      </c>
      <c r="U183" s="199"/>
      <c r="V183" s="315"/>
      <c r="W183" s="1" t="s">
        <v>309</v>
      </c>
    </row>
    <row r="184" spans="1:23" ht="37.5" customHeight="1" x14ac:dyDescent="0.35">
      <c r="A184" s="247"/>
      <c r="B184" s="93"/>
      <c r="C184" s="259"/>
      <c r="D184" s="221" t="s">
        <v>133</v>
      </c>
      <c r="E184" s="222" t="s">
        <v>211</v>
      </c>
      <c r="F184" s="222" t="s">
        <v>135</v>
      </c>
      <c r="G184" s="221" t="s">
        <v>137</v>
      </c>
      <c r="H184" s="261">
        <v>500</v>
      </c>
      <c r="I184" s="222" t="s">
        <v>137</v>
      </c>
      <c r="J184" s="221"/>
      <c r="K184" s="261"/>
      <c r="L184" s="221"/>
      <c r="M184" s="262"/>
      <c r="N184" s="261"/>
      <c r="O184" s="221"/>
      <c r="P184" s="262"/>
      <c r="Q184" s="263">
        <v>1</v>
      </c>
      <c r="R184" s="221" t="s">
        <v>29</v>
      </c>
      <c r="S184" s="264">
        <v>350</v>
      </c>
      <c r="T184" s="265">
        <f>H184*Q184*S184</f>
        <v>175000</v>
      </c>
      <c r="U184" s="199"/>
      <c r="V184" s="315" t="s">
        <v>349</v>
      </c>
      <c r="W184" s="1" t="s">
        <v>309</v>
      </c>
    </row>
    <row r="185" spans="1:23" ht="37.5" x14ac:dyDescent="0.35">
      <c r="A185" s="247"/>
      <c r="B185" s="93"/>
      <c r="C185" s="259"/>
      <c r="D185" s="266" t="s">
        <v>311</v>
      </c>
      <c r="E185" s="243" t="s">
        <v>312</v>
      </c>
      <c r="F185" s="247" t="s">
        <v>313</v>
      </c>
      <c r="G185" s="242" t="s">
        <v>282</v>
      </c>
      <c r="H185" s="244">
        <v>2</v>
      </c>
      <c r="I185" s="219" t="s">
        <v>36</v>
      </c>
      <c r="J185" s="219" t="s">
        <v>27</v>
      </c>
      <c r="K185" s="244">
        <v>12</v>
      </c>
      <c r="L185" s="219" t="s">
        <v>206</v>
      </c>
      <c r="M185" s="245"/>
      <c r="N185" s="244"/>
      <c r="O185" s="246"/>
      <c r="P185" s="247"/>
      <c r="Q185" s="247"/>
      <c r="R185" s="247"/>
      <c r="S185" s="248">
        <v>325000</v>
      </c>
      <c r="T185" s="105">
        <f>H185*K185*S185</f>
        <v>7800000</v>
      </c>
      <c r="U185" s="199"/>
      <c r="V185" s="315"/>
      <c r="W185" s="1" t="s">
        <v>309</v>
      </c>
    </row>
    <row r="186" spans="1:23" ht="31" customHeight="1" x14ac:dyDescent="0.35">
      <c r="A186" s="247"/>
      <c r="B186" s="93"/>
      <c r="C186" s="259"/>
      <c r="D186" s="266" t="s">
        <v>311</v>
      </c>
      <c r="E186" s="267" t="s">
        <v>314</v>
      </c>
      <c r="F186" s="247" t="s">
        <v>315</v>
      </c>
      <c r="G186" s="242" t="s">
        <v>282</v>
      </c>
      <c r="H186" s="244">
        <v>2</v>
      </c>
      <c r="I186" s="219" t="s">
        <v>36</v>
      </c>
      <c r="J186" s="219" t="s">
        <v>27</v>
      </c>
      <c r="K186" s="244">
        <v>300</v>
      </c>
      <c r="L186" s="219" t="s">
        <v>42</v>
      </c>
      <c r="M186" s="245"/>
      <c r="N186" s="244"/>
      <c r="O186" s="246"/>
      <c r="P186" s="247"/>
      <c r="Q186" s="247"/>
      <c r="R186" s="247"/>
      <c r="S186" s="248">
        <v>15000</v>
      </c>
      <c r="T186" s="105">
        <f>H186*K186*S186</f>
        <v>9000000</v>
      </c>
      <c r="U186" s="199"/>
      <c r="V186" s="312"/>
      <c r="W186" s="1" t="s">
        <v>309</v>
      </c>
    </row>
    <row r="187" spans="1:23" ht="31" customHeight="1" x14ac:dyDescent="0.35">
      <c r="A187" s="182"/>
      <c r="B187" s="257" t="s">
        <v>38</v>
      </c>
      <c r="C187" s="258" t="s">
        <v>316</v>
      </c>
      <c r="D187" s="184"/>
      <c r="E187" s="236" t="s">
        <v>298</v>
      </c>
      <c r="F187" s="236" t="s">
        <v>317</v>
      </c>
      <c r="G187" s="184" t="s">
        <v>318</v>
      </c>
      <c r="H187" s="184">
        <v>2</v>
      </c>
      <c r="I187" s="268" t="s">
        <v>36</v>
      </c>
      <c r="J187" s="268" t="s">
        <v>27</v>
      </c>
      <c r="K187" s="269">
        <v>12</v>
      </c>
      <c r="L187" s="268" t="s">
        <v>206</v>
      </c>
      <c r="M187" s="270"/>
      <c r="N187" s="269"/>
      <c r="O187" s="271"/>
      <c r="P187" s="182"/>
      <c r="Q187" s="182"/>
      <c r="R187" s="182"/>
      <c r="S187" s="272">
        <v>100000</v>
      </c>
      <c r="T187" s="158">
        <f>H187*K187*S187</f>
        <v>2400000</v>
      </c>
      <c r="U187" s="203">
        <f>SUM(T187)</f>
        <v>2400000</v>
      </c>
      <c r="V187" s="315" t="s">
        <v>349</v>
      </c>
      <c r="W187" s="1" t="s">
        <v>309</v>
      </c>
    </row>
    <row r="188" spans="1:23" ht="31" customHeight="1" x14ac:dyDescent="0.35">
      <c r="A188" s="182"/>
      <c r="B188" s="257" t="s">
        <v>44</v>
      </c>
      <c r="C188" s="258" t="s">
        <v>319</v>
      </c>
      <c r="D188" s="235"/>
      <c r="E188" s="236"/>
      <c r="F188" s="182"/>
      <c r="G188" s="184"/>
      <c r="H188" s="269"/>
      <c r="I188" s="268"/>
      <c r="J188" s="268"/>
      <c r="K188" s="269"/>
      <c r="L188" s="268"/>
      <c r="M188" s="270"/>
      <c r="N188" s="269"/>
      <c r="O188" s="271"/>
      <c r="P188" s="182"/>
      <c r="Q188" s="182"/>
      <c r="R188" s="182"/>
      <c r="S188" s="272"/>
      <c r="T188" s="158"/>
      <c r="U188" s="203">
        <f>SUM(T189:T189)</f>
        <v>12000000</v>
      </c>
      <c r="V188" s="315"/>
      <c r="W188" s="1" t="s">
        <v>309</v>
      </c>
    </row>
    <row r="189" spans="1:23" ht="32.5" customHeight="1" x14ac:dyDescent="0.35">
      <c r="A189" s="114"/>
      <c r="B189" s="46"/>
      <c r="C189" s="63" t="s">
        <v>320</v>
      </c>
      <c r="D189" s="239" t="s">
        <v>311</v>
      </c>
      <c r="E189" s="240" t="s">
        <v>312</v>
      </c>
      <c r="F189" s="145" t="s">
        <v>321</v>
      </c>
      <c r="G189" s="204" t="s">
        <v>282</v>
      </c>
      <c r="H189" s="225">
        <v>1</v>
      </c>
      <c r="I189" s="224" t="s">
        <v>36</v>
      </c>
      <c r="J189" s="224" t="s">
        <v>27</v>
      </c>
      <c r="K189" s="225">
        <v>12</v>
      </c>
      <c r="L189" s="224" t="s">
        <v>206</v>
      </c>
      <c r="M189" s="132"/>
      <c r="N189" s="225"/>
      <c r="O189" s="226"/>
      <c r="P189" s="114"/>
      <c r="Q189" s="114"/>
      <c r="R189" s="114"/>
      <c r="S189" s="117">
        <v>1000000</v>
      </c>
      <c r="T189" s="47">
        <f>H189*K189*S189</f>
        <v>12000000</v>
      </c>
      <c r="U189" s="41"/>
      <c r="V189" s="315" t="s">
        <v>349</v>
      </c>
    </row>
    <row r="190" spans="1:23" ht="31" customHeight="1" x14ac:dyDescent="0.35">
      <c r="A190" s="114"/>
      <c r="B190" s="257" t="s">
        <v>48</v>
      </c>
      <c r="C190" s="258" t="s">
        <v>322</v>
      </c>
      <c r="D190" s="184" t="s">
        <v>297</v>
      </c>
      <c r="E190" s="236" t="s">
        <v>298</v>
      </c>
      <c r="F190" s="236" t="s">
        <v>323</v>
      </c>
      <c r="G190" s="184" t="s">
        <v>318</v>
      </c>
      <c r="H190" s="184">
        <v>1</v>
      </c>
      <c r="I190" s="268" t="s">
        <v>36</v>
      </c>
      <c r="J190" s="268" t="s">
        <v>27</v>
      </c>
      <c r="K190" s="269">
        <v>12</v>
      </c>
      <c r="L190" s="268" t="s">
        <v>206</v>
      </c>
      <c r="M190" s="270"/>
      <c r="N190" s="269"/>
      <c r="O190" s="271"/>
      <c r="P190" s="182"/>
      <c r="Q190" s="182"/>
      <c r="R190" s="182"/>
      <c r="S190" s="272">
        <v>100000</v>
      </c>
      <c r="T190" s="158">
        <f>H190*K190*S190</f>
        <v>1200000</v>
      </c>
      <c r="U190" s="203">
        <f>SUM(T190)</f>
        <v>1200000</v>
      </c>
      <c r="V190" s="315"/>
      <c r="W190" s="1" t="s">
        <v>309</v>
      </c>
    </row>
    <row r="191" spans="1:23" ht="50" x14ac:dyDescent="0.35">
      <c r="A191" s="114"/>
      <c r="B191" s="257" t="s">
        <v>51</v>
      </c>
      <c r="C191" s="258" t="s">
        <v>324</v>
      </c>
      <c r="D191" s="151" t="s">
        <v>32</v>
      </c>
      <c r="E191" s="152" t="s">
        <v>33</v>
      </c>
      <c r="F191" s="152" t="s">
        <v>304</v>
      </c>
      <c r="G191" s="151" t="s">
        <v>35</v>
      </c>
      <c r="H191" s="153">
        <v>3</v>
      </c>
      <c r="I191" s="152" t="s">
        <v>182</v>
      </c>
      <c r="J191" s="151" t="s">
        <v>27</v>
      </c>
      <c r="K191" s="153">
        <v>1</v>
      </c>
      <c r="L191" s="151" t="s">
        <v>28</v>
      </c>
      <c r="M191" s="154" t="s">
        <v>27</v>
      </c>
      <c r="N191" s="153">
        <v>16</v>
      </c>
      <c r="O191" s="151" t="s">
        <v>184</v>
      </c>
      <c r="P191" s="155"/>
      <c r="Q191" s="156"/>
      <c r="R191" s="156"/>
      <c r="S191" s="157">
        <v>150000</v>
      </c>
      <c r="T191" s="158">
        <f>S191*(H191*K191*N191)</f>
        <v>7200000</v>
      </c>
      <c r="U191" s="203">
        <f>SUM(T191)</f>
        <v>7200000</v>
      </c>
      <c r="V191" s="315" t="s">
        <v>349</v>
      </c>
      <c r="W191" s="1" t="s">
        <v>309</v>
      </c>
    </row>
    <row r="192" spans="1:23" ht="50" customHeight="1" x14ac:dyDescent="0.35">
      <c r="A192" s="114"/>
      <c r="B192" s="257" t="s">
        <v>55</v>
      </c>
      <c r="C192" s="258" t="s">
        <v>325</v>
      </c>
      <c r="D192" s="151" t="s">
        <v>32</v>
      </c>
      <c r="E192" s="152" t="s">
        <v>33</v>
      </c>
      <c r="F192" s="152" t="s">
        <v>304</v>
      </c>
      <c r="G192" s="151" t="s">
        <v>35</v>
      </c>
      <c r="H192" s="153">
        <v>2</v>
      </c>
      <c r="I192" s="152" t="s">
        <v>182</v>
      </c>
      <c r="J192" s="151" t="s">
        <v>27</v>
      </c>
      <c r="K192" s="153">
        <v>1</v>
      </c>
      <c r="L192" s="151" t="s">
        <v>28</v>
      </c>
      <c r="M192" s="154" t="s">
        <v>27</v>
      </c>
      <c r="N192" s="153">
        <v>11</v>
      </c>
      <c r="O192" s="151" t="s">
        <v>184</v>
      </c>
      <c r="P192" s="155"/>
      <c r="Q192" s="156"/>
      <c r="R192" s="156"/>
      <c r="S192" s="157">
        <v>150000</v>
      </c>
      <c r="T192" s="158">
        <f>S192*(H192*K192*N192)</f>
        <v>3300000</v>
      </c>
      <c r="U192" s="203">
        <f>SUM(T192)</f>
        <v>3300000</v>
      </c>
      <c r="V192" s="315"/>
      <c r="W192" s="1" t="s">
        <v>309</v>
      </c>
    </row>
    <row r="194" spans="7:22" x14ac:dyDescent="0.35">
      <c r="G194" s="316" t="s">
        <v>326</v>
      </c>
      <c r="H194" s="316"/>
      <c r="I194" s="316"/>
      <c r="J194" s="316"/>
      <c r="K194" s="316"/>
      <c r="L194" s="316"/>
      <c r="M194" s="316"/>
      <c r="N194" s="316"/>
      <c r="T194" s="317">
        <f>SUM(T10:T192)</f>
        <v>577961000</v>
      </c>
      <c r="U194" s="317"/>
      <c r="V194" s="313"/>
    </row>
    <row r="196" spans="7:22" x14ac:dyDescent="0.35">
      <c r="H196" s="274"/>
      <c r="I196" s="274"/>
      <c r="J196" s="274"/>
      <c r="K196" s="274"/>
      <c r="L196" s="274"/>
      <c r="M196" s="274"/>
      <c r="N196" s="274"/>
    </row>
    <row r="197" spans="7:22" x14ac:dyDescent="0.35">
      <c r="G197" s="275" t="s">
        <v>327</v>
      </c>
      <c r="H197" s="275"/>
      <c r="I197" s="275"/>
      <c r="J197" s="275"/>
      <c r="K197" s="274"/>
      <c r="L197" s="274"/>
      <c r="M197" s="274"/>
      <c r="N197" s="274"/>
    </row>
    <row r="198" spans="7:22" x14ac:dyDescent="0.35">
      <c r="G198" s="274" t="s">
        <v>328</v>
      </c>
      <c r="H198" s="274"/>
      <c r="I198" s="274"/>
      <c r="J198" s="274"/>
      <c r="K198" s="274"/>
      <c r="L198" s="274"/>
      <c r="M198" s="274"/>
      <c r="N198" s="274"/>
    </row>
    <row r="199" spans="7:22" x14ac:dyDescent="0.35">
      <c r="G199" s="276" t="s">
        <v>329</v>
      </c>
      <c r="H199" s="274"/>
      <c r="I199" s="274"/>
      <c r="J199" s="274"/>
      <c r="K199" s="274"/>
      <c r="L199" s="274"/>
      <c r="M199" s="274"/>
      <c r="N199" s="274"/>
    </row>
    <row r="200" spans="7:22" x14ac:dyDescent="0.35">
      <c r="H200" s="274"/>
      <c r="I200" s="274"/>
      <c r="J200" s="274"/>
      <c r="K200" s="274"/>
      <c r="L200" s="274"/>
      <c r="M200" s="274"/>
      <c r="N200" s="274"/>
      <c r="U200" s="277"/>
      <c r="V200" s="314"/>
    </row>
    <row r="201" spans="7:22" x14ac:dyDescent="0.35">
      <c r="H201" s="274"/>
      <c r="I201" s="274"/>
      <c r="J201" s="274"/>
      <c r="K201" s="274"/>
      <c r="L201" s="274"/>
      <c r="M201" s="274"/>
      <c r="N201" s="274"/>
    </row>
  </sheetData>
  <mergeCells count="34">
    <mergeCell ref="B46:E46"/>
    <mergeCell ref="A1:U1"/>
    <mergeCell ref="A2:C2"/>
    <mergeCell ref="A3:T3"/>
    <mergeCell ref="A4:B5"/>
    <mergeCell ref="C4:C5"/>
    <mergeCell ref="D4:E4"/>
    <mergeCell ref="F4:F5"/>
    <mergeCell ref="G4:G5"/>
    <mergeCell ref="H4:R5"/>
    <mergeCell ref="S4:S5"/>
    <mergeCell ref="T4:T5"/>
    <mergeCell ref="U4:U5"/>
    <mergeCell ref="A6:T6"/>
    <mergeCell ref="A7:C7"/>
    <mergeCell ref="B8:D8"/>
    <mergeCell ref="V182:V183"/>
    <mergeCell ref="B65:D65"/>
    <mergeCell ref="B78:E78"/>
    <mergeCell ref="B144:D144"/>
    <mergeCell ref="B162:D162"/>
    <mergeCell ref="B164:D164"/>
    <mergeCell ref="V166:V168"/>
    <mergeCell ref="B169:F169"/>
    <mergeCell ref="B172:D172"/>
    <mergeCell ref="B178:D178"/>
    <mergeCell ref="A180:C180"/>
    <mergeCell ref="B181:D181"/>
    <mergeCell ref="V184:V185"/>
    <mergeCell ref="V187:V188"/>
    <mergeCell ref="V189:V190"/>
    <mergeCell ref="V191:V192"/>
    <mergeCell ref="G194:N194"/>
    <mergeCell ref="T194:U194"/>
  </mergeCells>
  <printOptions horizontalCentered="1"/>
  <pageMargins left="0.19685039370078741" right="0.31496062992125984" top="0.51181102362204722" bottom="0.51181102362204722" header="0.31496062992125984" footer="0.31496062992125984"/>
  <pageSetup paperSize="5" scale="73" orientation="landscape" horizontalDpi="4294967293" verticalDpi="360" r:id="rId1"/>
  <headerFooter scaleWithDoc="0" alignWithMargins="0"/>
  <rowBreaks count="11" manualBreakCount="11">
    <brk id="19" max="25" man="1"/>
    <brk id="31" max="25" man="1"/>
    <brk id="45" max="25" man="1"/>
    <brk id="57" max="25" man="1"/>
    <brk id="64" max="25" man="1"/>
    <brk id="77" max="25" man="1"/>
    <brk id="96" max="25" man="1"/>
    <brk id="112" max="25" man="1"/>
    <brk id="143" max="25" man="1"/>
    <brk id="161" max="25" man="1"/>
    <brk id="179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B9E1-A4F2-4667-848D-D2ADB84277D0}">
  <dimension ref="A2:C7"/>
  <sheetViews>
    <sheetView workbookViewId="0">
      <selection activeCell="A14" sqref="A14"/>
    </sheetView>
  </sheetViews>
  <sheetFormatPr defaultRowHeight="15.5" x14ac:dyDescent="0.35"/>
  <cols>
    <col min="1" max="1" width="73.58203125" customWidth="1"/>
    <col min="2" max="2" width="27.6640625" customWidth="1"/>
  </cols>
  <sheetData>
    <row r="2" spans="1:3" ht="20" x14ac:dyDescent="0.4">
      <c r="A2" s="278" t="s">
        <v>280</v>
      </c>
      <c r="B2" s="280" t="s">
        <v>330</v>
      </c>
      <c r="C2" t="s">
        <v>283</v>
      </c>
    </row>
    <row r="3" spans="1:3" ht="20" x14ac:dyDescent="0.4">
      <c r="A3" s="278" t="s">
        <v>331</v>
      </c>
      <c r="B3" s="280" t="s">
        <v>332</v>
      </c>
    </row>
    <row r="4" spans="1:3" ht="20" x14ac:dyDescent="0.4">
      <c r="A4" s="278" t="s">
        <v>333</v>
      </c>
      <c r="B4" s="280" t="s">
        <v>334</v>
      </c>
    </row>
    <row r="5" spans="1:3" ht="20" x14ac:dyDescent="0.4">
      <c r="A5" s="278" t="s">
        <v>338</v>
      </c>
      <c r="B5" s="280" t="s">
        <v>335</v>
      </c>
      <c r="C5" t="s">
        <v>135</v>
      </c>
    </row>
    <row r="6" spans="1:3" ht="20" x14ac:dyDescent="0.4">
      <c r="A6" s="279" t="s">
        <v>339</v>
      </c>
      <c r="B6" s="280" t="s">
        <v>336</v>
      </c>
    </row>
    <row r="7" spans="1:3" ht="20" x14ac:dyDescent="0.4">
      <c r="A7" s="278" t="s">
        <v>312</v>
      </c>
      <c r="B7" s="280" t="s">
        <v>337</v>
      </c>
      <c r="C7" t="s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RAB DAK GLOBAL</vt:lpstr>
      <vt:lpstr>kode</vt:lpstr>
      <vt:lpstr>' RAB DAK GLOBAL'!Print_Area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2022-03-10T01:01:27Z</dcterms:created>
  <dcterms:modified xsi:type="dcterms:W3CDTF">2022-03-10T02:22:41Z</dcterms:modified>
</cp:coreProperties>
</file>